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54" documentId="120_S{2AC9BD13-BADA-5192-A53E-5A8FF88502F6}" xr6:coauthVersionLast="47" xr6:coauthVersionMax="47" xr10:uidLastSave="{A7B69E27-31CD-4E5B-BDB4-700C0583F208}"/>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J2" i="3"/>
  <c r="B12"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<sst xmlns="http://schemas.openxmlformats.org/spreadsheetml/2006/main" count="180324" uniqueCount="39128">
  <si>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</si>
  <si>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</si>
  <si>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</si>
  <si>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</si>
  <si>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</si>
  <si>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</si>
  <si>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</si>
  <si>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</si>
  <si>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</si>
  <si>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</si>
  <si>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</si>
  <si>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</si>
  <si>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</si>
  <si>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</si>
  <si>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</si>
  <si>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</si>
  <si>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</si>
  <si>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</si>
  <si>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</si>
  <si>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</si>
  <si>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</si>
  <si>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</si>
  <si>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</si>
  <si>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</si>
  <si>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</si>
  <si>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</si>
  <si>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</si>
  <si>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</si>
  <si>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</si>
  <si>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</si>
  <si>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</si>
  <si>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</si>
  <si>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</si>
  <si>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</si>
  <si>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</si>
  <si>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</si>
  <si>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</si>
  <si>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</si>
  <si>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</si>
  <si>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</si>
  <si>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</si>
  <si>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</si>
  <si>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</si>
  <si>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</si>
  <si>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</si>
  <si>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</si>
  <si>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</si>
  <si>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</si>
  <si>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</si>
  <si>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</si>
  <si>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</si>
  <si>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</si>
  <si>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</si>
  <si>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</si>
  <si>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</si>
  <si>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</si>
  <si>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</si>
  <si>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</si>
  <si>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</si>
  <si>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</si>
  <si>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</si>
  <si>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</si>
  <si>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</si>
  <si>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</si>
  <si>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</si>
  <si>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</si>
  <si>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</si>
  <si>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</si>
  <si>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</si>
  <si>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</si>
  <si>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</si>
  <si>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</si>
  <si>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</si>
  <si>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</si>
  <si>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</si>
  <si>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</si>
  <si>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</si>
  <si>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</si>
  <si>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</si>
  <si>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</si>
  <si>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</si>
  <si>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</si>
  <si>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</si>
  <si>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</si>
  <si>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</si>
  <si>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</si>
  <si>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</si>
  <si>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</si>
  <si>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</si>
  <si>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</si>
  <si>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</si>
  <si>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</si>
  <si>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</si>
  <si>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</si>
  <si>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</si>
  <si>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</si>
  <si>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</si>
  <si>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</si>
  <si>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</si>
  <si>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</si>
  <si>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</si>
  <si>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</si>
  <si>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</si>
  <si>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</si>
  <si>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</si>
  <si>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</si>
  <si>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</si>
  <si>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</si>
  <si>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</si>
  <si>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</si>
  <si>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</si>
  <si>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</si>
  <si>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</si>
  <si>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</si>
  <si>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</si>
  <si>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</si>
  <si>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</si>
  <si>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</si>
  <si>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</si>
  <si>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</si>
  <si>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</si>
  <si>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</si>
  <si>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</si>
  <si>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</si>
  <si>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</si>
  <si>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</si>
  <si>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</si>
  <si>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</si>
  <si>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</si>
  <si>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</si>
  <si>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</si>
  <si>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</si>
  <si>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</si>
  <si>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</si>
  <si>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</si>
  <si>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</si>
  <si>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</si>
  <si>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</si>
  <si>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</si>
  <si>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</si>
  <si>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</si>
  <si>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</si>
  <si>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</si>
  <si>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</si>
  <si>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</si>
  <si>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</si>
  <si>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</si>
  <si>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</si>
  <si>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</si>
  <si>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</si>
  <si>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</si>
  <si>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</si>
  <si>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</si>
  <si>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</si>
  <si>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</si>
  <si>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</si>
  <si>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</si>
  <si>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</si>
  <si>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</si>
  <si>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</si>
  <si>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</si>
  <si>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</si>
  <si>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</si>
  <si>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</si>
  <si>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</si>
  <si>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</si>
  <si>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</si>
  <si>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</si>
  <si>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</si>
  <si>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</si>
  <si>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</si>
  <si>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</si>
  <si>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</si>
  <si>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</si>
  <si>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</si>
  <si>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</si>
  <si>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</si>
  <si>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</si>
  <si>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</si>
  <si>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</si>
  <si>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</si>
  <si>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</si>
  <si>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</si>
  <si>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</si>
  <si>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</si>
  <si>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</si>
  <si>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</si>
  <si>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</si>
  <si>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</si>
  <si>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</si>
  <si>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</si>
  <si>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</si>
  <si>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</si>
  <si>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</si>
  <si>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</si>
  <si>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</si>
  <si>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</si>
  <si>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</si>
  <si>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</si>
  <si>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</si>
  <si>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</si>
  <si>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</si>
  <si>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</si>
  <si>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</si>
  <si>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</si>
  <si>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</si>
  <si>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</si>
  <si>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</si>
  <si>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</si>
  <si>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</si>
  <si>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</si>
  <si>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</si>
  <si>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</si>
  <si>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</si>
  <si>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</si>
  <si>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</si>
  <si>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</si>
  <si>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</si>
  <si>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</si>
  <si>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</si>
  <si>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</si>
  <si>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</si>
  <si>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</si>
  <si>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</si>
  <si>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</si>
  <si>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</si>
  <si>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</si>
  <si>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</si>
  <si>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</si>
  <si>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</si>
  <si>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</si>
  <si>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</si>
  <si>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</si>
  <si>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</si>
  <si>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</si>
  <si>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</si>
  <si>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</si>
  <si>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</si>
  <si>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</si>
  <si>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</si>
  <si>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</si>
  <si>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</si>
  <si>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</si>
  <si>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</si>
  <si>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</si>
  <si>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</si>
  <si>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</si>
  <si>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</si>
  <si>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</si>
  <si>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</si>
  <si>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</si>
  <si>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</si>
  <si>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</si>
  <si>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</si>
  <si>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</si>
  <si>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</si>
  <si>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</si>
  <si>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</si>
  <si>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</si>
  <si>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</si>
  <si>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</si>
  <si>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</si>
  <si>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</si>
  <si>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</si>
  <si>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</si>
  <si>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</si>
  <si>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</si>
  <si>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</si>
  <si>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</si>
  <si>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</si>
  <si>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</si>
  <si>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</si>
  <si>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</si>
  <si>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</si>
  <si>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</si>
  <si>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</si>
  <si>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</si>
  <si>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</si>
  <si>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</si>
  <si>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</si>
  <si>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</si>
  <si>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</si>
  <si>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</si>
  <si>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</si>
  <si>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</si>
  <si>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</si>
  <si>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</si>
  <si>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</si>
  <si>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</si>
  <si>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</si>
  <si>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</si>
  <si>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</si>
  <si>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</si>
  <si>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</si>
  <si>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</si>
  <si>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</si>
  <si>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</si>
  <si>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</si>
  <si>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</si>
  <si>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</si>
  <si>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</si>
  <si>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</si>
  <si>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</si>
  <si>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</si>
  <si>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</si>
  <si>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</si>
  <si>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</si>
  <si>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</si>
  <si>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</si>
  <si>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</si>
  <si>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</si>
  <si>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</si>
  <si>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</si>
  <si>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</si>
  <si>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</si>
  <si>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</si>
  <si>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</si>
  <si>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</si>
  <si>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</si>
  <si>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</si>
  <si>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</si>
  <si>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</si>
  <si>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</si>
  <si>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</si>
  <si>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</si>
  <si>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</si>
  <si>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</si>
  <si>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</si>
  <si>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</si>
  <si>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</si>
  <si>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</si>
  <si>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</si>
  <si>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</si>
  <si>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</si>
  <si>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</si>
  <si>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</si>
  <si>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</si>
  <si>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</si>
  <si>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</si>
  <si>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</si>
  <si>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</si>
  <si>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</si>
  <si>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</si>
  <si>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</si>
  <si>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</si>
  <si>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</si>
  <si>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</si>
  <si>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</si>
  <si>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</si>
  <si>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</si>
  <si>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</si>
  <si>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</si>
  <si>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</si>
  <si>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</si>
  <si>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</si>
  <si>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</si>
  <si>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</si>
  <si>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</si>
  <si>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</si>
  <si>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</si>
  <si>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</si>
  <si>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</si>
  <si>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</si>
  <si>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</si>
  <si>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</si>
  <si>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</si>
  <si>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</si>
  <si>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</si>
  <si>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</si>
  <si>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</si>
  <si>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</si>
  <si>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</si>
  <si>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</si>
  <si>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</si>
  <si>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</si>
  <si>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</si>
  <si>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</si>
  <si>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</si>
  <si>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</si>
  <si>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</si>
  <si>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</si>
  <si>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</si>
  <si>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</si>
  <si>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</si>
  <si>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</si>
  <si>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</si>
  <si>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</si>
  <si>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</si>
  <si>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</si>
  <si>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</si>
  <si>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</si>
  <si>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</si>
  <si>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</si>
  <si>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</si>
  <si>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</si>
  <si>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</si>
  <si>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</si>
  <si>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</si>
  <si>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</si>
  <si>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</si>
  <si>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</si>
  <si>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</si>
  <si>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</si>
  <si>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</si>
  <si>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</si>
  <si>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</si>
  <si>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</si>
  <si>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</si>
  <si>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</si>
  <si>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</si>
  <si>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</si>
  <si>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</si>
  <si>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</si>
  <si>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</si>
  <si>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</si>
  <si>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</si>
  <si>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</si>
  <si>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</si>
  <si>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</si>
  <si>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</si>
  <si>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</si>
  <si>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</si>
  <si>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</si>
  <si>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</si>
  <si>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</si>
  <si>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</si>
  <si>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</si>
  <si>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</si>
  <si>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</si>
  <si>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</si>
  <si>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</si>
  <si>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</si>
  <si>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</si>
  <si>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</si>
  <si>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</si>
  <si>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</si>
  <si>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</si>
  <si>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</si>
  <si>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</si>
  <si>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</si>
  <si>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</si>
  <si>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</si>
  <si>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</si>
  <si>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</si>
  <si>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</si>
  <si>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</si>
  <si>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</si>
  <si>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</si>
  <si>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</si>
  <si>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</si>
  <si>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</si>
  <si>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</si>
  <si>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</si>
  <si>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</si>
  <si>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</si>
  <si>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</si>
  <si>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</si>
  <si>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</si>
  <si>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</si>
  <si>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</si>
  <si>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</si>
  <si>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</si>
  <si>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</si>
  <si>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</si>
  <si>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</si>
  <si>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</si>
  <si>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</si>
  <si>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</si>
  <si>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</si>
  <si>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</si>
  <si>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</si>
  <si>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</si>
  <si>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</si>
  <si>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</si>
  <si>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</si>
  <si>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</si>
  <si>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</si>
  <si>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</si>
  <si>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</si>
  <si>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</si>
  <si>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</si>
  <si>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</si>
  <si>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</si>
  <si>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</si>
  <si>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</si>
  <si>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</si>
  <si>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</si>
  <si>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</si>
  <si>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</si>
  <si>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</si>
  <si>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</si>
  <si>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</si>
  <si>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</si>
  <si>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</si>
  <si>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</si>
  <si>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</si>
  <si>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</si>
  <si>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</si>
  <si>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</si>
  <si>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</si>
  <si>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</si>
  <si>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</si>
  <si>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</si>
  <si>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</si>
  <si>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</si>
  <si>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</si>
  <si>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</si>
  <si>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</si>
  <si>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</si>
  <si>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</si>
  <si>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</si>
  <si>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</si>
  <si>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</si>
  <si>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</si>
  <si>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</si>
  <si>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</si>
  <si>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</si>
  <si>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</si>
  <si>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</si>
  <si>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</si>
  <si>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</si>
  <si>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</si>
  <si>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</si>
  <si>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</si>
  <si>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</si>
  <si>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</si>
  <si>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</si>
  <si>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</si>
  <si>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</si>
  <si>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</si>
  <si>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</si>
  <si>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</si>
  <si>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</si>
  <si>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</si>
  <si>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</si>
  <si>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</si>
  <si>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</si>
  <si>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</si>
  <si>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</si>
  <si>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</si>
  <si>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</si>
  <si>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</si>
  <si>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</si>
  <si>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</si>
  <si>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</si>
  <si>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</si>
  <si>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</si>
  <si>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</si>
  <si>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</si>
  <si>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</si>
  <si>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</si>
  <si>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</si>
  <si>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</si>
  <si>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</si>
  <si>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</si>
  <si>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</si>
  <si>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</si>
  <si>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</si>
  <si>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</si>
  <si>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</si>
  <si>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</si>
  <si>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</si>
  <si>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</si>
  <si>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</si>
  <si>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</si>
  <si>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</si>
  <si>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</si>
  <si>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</si>
  <si>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</si>
  <si>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</si>
  <si>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</si>
  <si>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</si>
  <si>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</si>
  <si>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</si>
  <si>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</si>
  <si>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</si>
  <si>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</si>
  <si>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</si>
  <si>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</si>
  <si>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</si>
  <si>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</si>
  <si>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</si>
  <si>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</si>
  <si>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</si>
  <si>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</si>
  <si>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</si>
  <si>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</si>
  <si>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</si>
  <si>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</si>
  <si>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</si>
  <si>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</si>
  <si>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</si>
  <si>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</si>
  <si>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</si>
  <si>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</si>
  <si>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</si>
  <si>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</si>
  <si>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</si>
  <si>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</si>
  <si>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</si>
  <si>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</si>
  <si>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</si>
  <si>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</si>
  <si>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</si>
  <si>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</si>
  <si>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</si>
  <si>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</si>
  <si>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</si>
  <si>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</si>
  <si>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</si>
  <si>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</si>
  <si>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</si>
  <si>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</si>
  <si>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</si>
  <si>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</si>
  <si>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</si>
  <si>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</si>
  <si>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</si>
  <si>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</si>
  <si>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</si>
  <si>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</si>
  <si>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</si>
  <si>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</si>
  <si>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</si>
  <si>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</si>
  <si>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</si>
  <si>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</si>
  <si>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</si>
  <si>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</si>
  <si>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</si>
  <si>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</si>
  <si>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</si>
  <si>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</si>
  <si>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</si>
  <si>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</si>
  <si>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</si>
  <si>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</si>
  <si>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</si>
  <si>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</si>
  <si>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</si>
  <si>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</si>
  <si>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</si>
  <si>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</si>
  <si>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</si>
  <si>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</si>
  <si>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</si>
  <si>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</si>
  <si>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</si>
  <si>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</si>
  <si>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</si>
  <si>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</si>
  <si>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</si>
  <si>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</si>
  <si>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</si>
  <si>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</si>
  <si>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</si>
  <si>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</si>
  <si>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</si>
  <si>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</si>
  <si>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</si>
  <si>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</si>
  <si>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</si>
  <si>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</si>
  <si>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</si>
  <si>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</si>
  <si>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</si>
  <si>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</si>
  <si>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</si>
  <si>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</si>
  <si>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</si>
  <si>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</si>
  <si>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</si>
  <si>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</si>
  <si>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</si>
  <si>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</si>
  <si>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</si>
  <si>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</si>
  <si>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</si>
  <si>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</si>
  <si>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</si>
  <si>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</si>
  <si>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</si>
  <si>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</si>
  <si>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</si>
  <si>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</si>
  <si>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</si>
  <si>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</si>
  <si>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</si>
  <si>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</si>
  <si>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</si>
  <si>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</si>
  <si>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</si>
  <si>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</si>
  <si>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</si>
  <si>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</si>
  <si>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</si>
  <si>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</si>
  <si>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</si>
  <si>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</si>
  <si>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</si>
  <si>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</si>
  <si>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</si>
  <si>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</si>
  <si>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</si>
  <si>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</si>
  <si>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</si>
  <si>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</si>
  <si>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</si>
  <si>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</si>
  <si>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</si>
  <si>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</si>
  <si>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</si>
  <si>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</si>
  <si>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</si>
  <si>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</si>
  <si>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</si>
  <si>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</si>
  <si>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</si>
  <si>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</si>
  <si>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</si>
  <si>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</si>
  <si>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</si>
  <si>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</si>
  <si>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</si>
  <si>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</si>
  <si>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</si>
  <si>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</si>
  <si>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</si>
  <si>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</si>
  <si>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</si>
  <si>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</si>
  <si>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</si>
  <si>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</si>
  <si>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</si>
  <si>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</si>
  <si>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</si>
  <si>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</si>
  <si>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</si>
  <si>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</si>
  <si>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</si>
  <si>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</si>
  <si>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</si>
  <si>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</si>
  <si>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</si>
  <si>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</si>
  <si>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</si>
  <si>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</si>
  <si>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</si>
  <si>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</si>
  <si>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</si>
  <si>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</si>
  <si>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</si>
  <si>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</si>
  <si>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</si>
  <si>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</si>
  <si>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</si>
  <si>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</si>
  <si>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</si>
  <si>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</si>
  <si>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</si>
  <si>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</si>
  <si>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</si>
  <si>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</si>
  <si>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</si>
  <si>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</si>
  <si>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</si>
  <si>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</si>
  <si>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</si>
  <si>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</si>
  <si>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</si>
  <si>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</si>
  <si>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</si>
  <si>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</si>
  <si>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</si>
  <si>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</si>
  <si>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</si>
  <si>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</si>
  <si>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</si>
  <si>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</si>
  <si>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</si>
  <si>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</si>
  <si>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</si>
  <si>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</si>
  <si>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</si>
  <si>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</si>
  <si>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</si>
  <si>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</si>
  <si>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</si>
  <si>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</si>
  <si>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</si>
  <si>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</si>
  <si>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</si>
  <si>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</si>
  <si>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</si>
  <si>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</si>
  <si>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</si>
  <si>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</si>
  <si>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</si>
  <si>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</si>
  <si>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</si>
  <si>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</si>
  <si>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</si>
  <si>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</si>
  <si>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</si>
  <si>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</si>
  <si>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</si>
  <si>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</si>
  <si>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</si>
  <si>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</si>
  <si>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</si>
  <si>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</si>
  <si>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</si>
  <si>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</si>
  <si>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</si>
  <si>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</si>
  <si>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</si>
  <si>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</si>
  <si>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</si>
  <si>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</si>
  <si>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</si>
  <si>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</si>
  <si>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</si>
  <si>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</si>
  <si>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</si>
  <si>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</si>
  <si>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</si>
  <si>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</si>
  <si>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</si>
  <si>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</si>
  <si>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</si>
  <si>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</si>
  <si>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</si>
  <si>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</si>
  <si>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</si>
  <si>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</si>
  <si>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</si>
  <si>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</si>
  <si>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</si>
  <si>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</si>
  <si>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</si>
  <si>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</si>
  <si>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</si>
  <si>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</si>
  <si>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</si>
  <si>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</si>
  <si>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</si>
  <si>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</si>
  <si>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</si>
  <si>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</si>
  <si>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</si>
  <si>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</si>
  <si>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</si>
  <si>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</si>
  <si>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</si>
  <si>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</si>
  <si>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</si>
  <si>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</si>
  <si>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</si>
  <si>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</si>
  <si>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</si>
  <si>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</si>
  <si>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</si>
  <si>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</si>
  <si>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</si>
  <si>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</si>
  <si>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</si>
  <si>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</si>
  <si>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</si>
  <si>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</si>
  <si>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</si>
  <si>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</si>
  <si>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</si>
  <si>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</si>
  <si>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</si>
  <si>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</si>
  <si>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</si>
  <si>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</si>
  <si>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</si>
  <si>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</si>
  <si>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</si>
  <si>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</si>
  <si>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</si>
  <si>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</si>
  <si>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</si>
  <si>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</si>
  <si>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</si>
  <si>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</si>
  <si>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</si>
  <si>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</si>
  <si>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</si>
  <si>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</si>
  <si>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</si>
  <si>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</si>
  <si>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</si>
  <si>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</si>
  <si>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</si>
  <si>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</si>
  <si>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</si>
  <si>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</si>
  <si>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</si>
  <si>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</si>
  <si>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</si>
  <si>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</si>
  <si>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</si>
  <si>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</si>
  <si>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</si>
  <si>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</si>
  <si>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</si>
  <si>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</si>
  <si>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</si>
  <si>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</si>
  <si>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</si>
  <si>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</si>
  <si>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</si>
  <si>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</si>
  <si>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</si>
  <si>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</si>
  <si>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</si>
  <si>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</si>
  <si>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</si>
  <si>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</si>
  <si>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</si>
  <si>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</si>
  <si>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</si>
  <si>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</si>
  <si>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</si>
  <si>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</si>
  <si>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</si>
  <si>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</si>
  <si>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</si>
  <si>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</si>
  <si>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</si>
  <si>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</si>
  <si>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</si>
  <si>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</si>
  <si>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</si>
  <si>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</si>
  <si>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</si>
  <si>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</si>
  <si>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</si>
  <si>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</si>
  <si>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</si>
  <si>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</si>
  <si>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</si>
  <si>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</si>
  <si>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</si>
  <si>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</si>
  <si>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</si>
  <si>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</si>
  <si>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</si>
  <si>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</si>
  <si>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</si>
  <si>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</si>
  <si>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</si>
  <si>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</si>
  <si>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</si>
  <si>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</si>
  <si>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</si>
  <si>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</si>
  <si>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</si>
  <si>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</si>
  <si>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</si>
  <si>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</si>
  <si>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</si>
  <si>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</si>
  <si>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</si>
  <si>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</si>
  <si>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</si>
  <si>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</si>
  <si>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</si>
  <si>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</si>
  <si>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</si>
  <si>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</si>
  <si>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</si>
  <si>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</si>
  <si>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</si>
  <si>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</si>
  <si>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</si>
  <si>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</si>
  <si>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</si>
  <si>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</si>
  <si>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</si>
  <si>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</si>
  <si>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</si>
  <si>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</si>
  <si>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</si>
  <si>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</si>
  <si>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</si>
  <si>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</si>
  <si>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</si>
  <si>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</si>
  <si>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</si>
  <si>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</si>
  <si>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</si>
  <si>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</si>
  <si>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</si>
  <si>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</si>
  <si>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</si>
  <si>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</si>
  <si>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</si>
  <si>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</si>
  <si>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</si>
  <si>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</si>
  <si>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</si>
  <si>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</si>
  <si>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</si>
  <si>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</si>
  <si>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</si>
  <si>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</si>
  <si>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</si>
  <si>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</si>
  <si>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</si>
  <si>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</si>
  <si>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</si>
  <si>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</si>
  <si>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</si>
  <si>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</si>
  <si>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</si>
  <si>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</si>
  <si>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</si>
  <si>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</si>
  <si>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</si>
  <si>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</si>
  <si>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</si>
  <si>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</si>
  <si>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</si>
  <si>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</si>
  <si>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</si>
  <si>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</si>
  <si>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</si>
  <si>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</si>
  <si>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</si>
  <si>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</si>
  <si>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</si>
  <si>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</si>
  <si>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</si>
  <si>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</si>
  <si>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</si>
  <si>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</si>
  <si>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</si>
  <si>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</si>
  <si>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</si>
  <si>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</si>
  <si>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</si>
  <si>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</si>
  <si>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</si>
  <si>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</si>
  <si>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</si>
  <si>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</si>
  <si>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</si>
  <si>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</si>
  <si>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</si>
  <si>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</si>
  <si>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</si>
  <si>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</si>
  <si>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</si>
  <si>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</si>
  <si>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</si>
  <si>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</si>
  <si>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</si>
  <si>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</si>
  <si>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</si>
  <si>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</si>
  <si>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</si>
  <si>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</si>
  <si>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</si>
  <si>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</si>
  <si>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</si>
  <si>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</si>
  <si>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</si>
  <si>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</si>
  <si>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</si>
  <si>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</si>
  <si>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</si>
  <si>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</si>
  <si>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</si>
  <si>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</si>
  <si>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</si>
  <si>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</si>
  <si>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</si>
  <si>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</si>
  <si>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</si>
  <si>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</si>
  <si>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</si>
  <si>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</si>
  <si>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</si>
  <si>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</si>
  <si>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</si>
  <si>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</si>
  <si>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</si>
  <si>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</si>
  <si>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</si>
  <si>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</si>
  <si>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</si>
  <si>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</si>
  <si>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</si>
  <si>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</si>
  <si>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</si>
  <si>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</si>
  <si>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</si>
  <si>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</si>
  <si>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</si>
  <si>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</si>
  <si>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</si>
  <si>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</si>
  <si>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</si>
  <si>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</si>
  <si>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</si>
  <si>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</si>
  <si>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</si>
  <si>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</si>
  <si>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</si>
  <si>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</si>
  <si>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</si>
  <si>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</si>
  <si>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</si>
  <si>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</si>
  <si>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</si>
  <si>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</si>
  <si>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</si>
  <si>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</si>
  <si>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</si>
  <si>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</si>
  <si>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</si>
  <si>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</si>
  <si>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</si>
  <si>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</si>
  <si>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</si>
  <si>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</si>
  <si>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</si>
  <si>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</si>
  <si>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</si>
  <si>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</si>
  <si>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</si>
  <si>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</si>
  <si>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</si>
  <si>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</si>
  <si>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</si>
  <si>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</si>
  <si>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</si>
  <si>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</si>
  <si>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</si>
  <si>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</si>
  <si>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</si>
  <si>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</si>
  <si>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</si>
  <si>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</si>
  <si>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</si>
  <si>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</si>
  <si>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</si>
  <si>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</si>
  <si>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</si>
  <si>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</si>
  <si>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</si>
  <si>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</si>
  <si>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</si>
  <si>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</si>
  <si>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</si>
  <si>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</si>
  <si>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</si>
  <si>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</si>
  <si>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</si>
  <si>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</si>
  <si>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</si>
  <si>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</si>
  <si>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</si>
  <si>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</si>
  <si>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</si>
  <si>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</si>
  <si>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</si>
  <si>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</si>
  <si>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</si>
  <si>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</si>
  <si>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</si>
  <si>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</si>
  <si>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</si>
  <si>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</si>
  <si>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</si>
  <si>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</si>
  <si>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</si>
  <si>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</si>
  <si>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</si>
  <si>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</si>
  <si>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</si>
  <si>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</si>
  <si>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</si>
  <si>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</si>
  <si>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</si>
  <si>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</si>
  <si>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</si>
  <si>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</si>
  <si>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</si>
  <si>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</si>
  <si>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</si>
  <si>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</si>
  <si>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</si>
  <si>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</si>
  <si>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</si>
  <si>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</si>
  <si>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</si>
  <si>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</si>
  <si>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</si>
  <si>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</si>
  <si>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</si>
  <si>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</si>
  <si>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</si>
  <si>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</si>
  <si>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</si>
  <si>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</si>
  <si>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</si>
  <si>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</si>
  <si>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</si>
  <si>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</si>
  <si>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</si>
  <si>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</si>
  <si>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</si>
  <si>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</si>
  <si>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</si>
  <si>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</si>
  <si>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</si>
  <si>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</si>
  <si>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</si>
  <si>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</si>
  <si>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</si>
  <si>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</si>
  <si>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</si>
  <si>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</si>
  <si>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</si>
  <si>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</si>
  <si>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</si>
  <si>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</si>
  <si>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</si>
  <si>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</si>
  <si>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</si>
  <si>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</si>
  <si>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</si>
  <si>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</si>
  <si>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</si>
  <si>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</si>
  <si>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</si>
  <si>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</si>
  <si>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</si>
  <si>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</si>
  <si>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</si>
  <si>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</si>
  <si>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</si>
  <si>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</si>
  <si>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</si>
  <si>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</si>
  <si>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</si>
  <si>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</si>
  <si>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</si>
  <si>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</si>
  <si>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</si>
  <si>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</si>
  <si>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</si>
  <si>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</si>
  <si>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</si>
  <si>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</si>
  <si>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</si>
  <si>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</si>
  <si>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</si>
  <si>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</si>
  <si>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</si>
  <si>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</si>
  <si>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</si>
  <si>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</si>
  <si>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</si>
  <si>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</si>
  <si>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</si>
  <si>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</si>
  <si>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</si>
  <si>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</si>
  <si>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</si>
  <si>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</si>
  <si>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</si>
  <si>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</si>
  <si>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</si>
  <si>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</si>
  <si>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</si>
  <si>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</si>
  <si>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</si>
  <si>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</si>
  <si>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</si>
  <si>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</si>
  <si>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</si>
  <si>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</si>
  <si>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</si>
  <si>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</si>
  <si>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</si>
  <si>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</si>
  <si>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</si>
  <si>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</si>
  <si>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</si>
  <si>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</si>
  <si>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</si>
  <si>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</si>
  <si>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</si>
  <si>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</si>
  <si>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</si>
  <si>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</si>
  <si>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</si>
  <si>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</si>
  <si>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</si>
  <si>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</si>
  <si>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</si>
  <si>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</si>
  <si>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</si>
  <si>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</si>
  <si>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</si>
  <si>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</si>
  <si>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</si>
  <si>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</si>
  <si>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</si>
  <si>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</si>
  <si>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</si>
  <si>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</si>
  <si>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</si>
  <si>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</si>
  <si>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</si>
  <si>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</si>
  <si>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</si>
  <si>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</si>
  <si>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</si>
  <si>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</si>
  <si>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</si>
  <si>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</si>
  <si>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</si>
  <si>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</si>
  <si>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</si>
  <si>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</si>
  <si>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</si>
  <si>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</si>
  <si>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</si>
  <si>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</si>
  <si>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</si>
  <si>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</si>
  <si>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</si>
  <si>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</si>
  <si>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</si>
  <si>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</si>
  <si>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</si>
  <si>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</si>
  <si>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</si>
  <si>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</si>
  <si>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</si>
  <si>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</si>
  <si>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</si>
  <si>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</si>
  <si>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</si>
  <si>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</si>
  <si>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</si>
  <si>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</si>
  <si>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</si>
  <si>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</si>
  <si>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</si>
  <si>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</si>
  <si>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</si>
  <si>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</si>
  <si>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</si>
  <si>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</si>
  <si>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</si>
  <si>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</si>
  <si>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</si>
  <si>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</si>
  <si>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</si>
  <si>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</si>
  <si>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</si>
  <si>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</si>
  <si>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</si>
  <si>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</si>
  <si>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</si>
  <si>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</si>
  <si>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</si>
  <si>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</si>
  <si>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</si>
  <si>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</si>
  <si>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</si>
  <si>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</si>
  <si>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</si>
  <si>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</si>
  <si>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</si>
  <si>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</si>
  <si>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</si>
  <si>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</si>
  <si>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</si>
  <si>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</si>
  <si>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</si>
  <si>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</si>
  <si>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</si>
  <si>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</si>
  <si>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</si>
  <si>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</si>
  <si>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</si>
  <si>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</si>
  <si>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</si>
  <si>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</si>
  <si>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</si>
  <si>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</si>
  <si>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</si>
  <si>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</si>
  <si>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</si>
  <si>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</si>
  <si>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</si>
  <si>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</si>
  <si>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</si>
  <si>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</si>
  <si>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</si>
  <si>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</si>
  <si>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</si>
  <si>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</si>
  <si>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</si>
  <si>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</si>
  <si>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</si>
  <si>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</si>
  <si>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</si>
  <si>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</si>
  <si>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</si>
  <si>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</si>
  <si>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</si>
  <si>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</si>
  <si>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</si>
  <si>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</si>
  <si>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</si>
  <si>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</si>
  <si>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</si>
  <si>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</si>
  <si>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</si>
  <si>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</si>
  <si>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</si>
  <si>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</si>
  <si>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</si>
  <si>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</si>
  <si>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</si>
  <si>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</si>
  <si>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</si>
  <si>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</si>
  <si>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</si>
  <si>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</si>
  <si>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</si>
  <si>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</si>
  <si>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</si>
  <si>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</si>
  <si>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</si>
  <si>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</si>
  <si>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</si>
  <si>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</si>
  <si>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</si>
  <si>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</si>
  <si>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</si>
  <si>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</si>
  <si>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</si>
  <si>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</si>
  <si>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</si>
  <si>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</si>
  <si>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</si>
  <si>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</si>
  <si>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</si>
  <si>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</si>
  <si>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</si>
  <si>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</si>
  <si>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</si>
  <si>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</si>
  <si>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</si>
  <si>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</si>
  <si>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</si>
  <si>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</si>
  <si>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</si>
  <si>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</si>
  <si>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</si>
  <si>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</si>
  <si>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</si>
  <si>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</si>
  <si>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</si>
  <si>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</si>
  <si>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</si>
  <si>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</si>
  <si>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</si>
  <si>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</si>
  <si>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</si>
  <si>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</si>
  <si>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</si>
  <si>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</si>
  <si>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</si>
  <si>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</si>
  <si>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</si>
  <si>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</si>
  <si>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</si>
  <si>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</si>
  <si>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</si>
  <si>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</si>
  <si>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</si>
  <si>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</si>
  <si>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</si>
  <si>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</si>
  <si>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</si>
  <si>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</si>
  <si>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</si>
  <si>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</si>
  <si>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</si>
  <si>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</si>
  <si>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</si>
  <si>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</si>
  <si>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</si>
  <si>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</si>
  <si>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</si>
  <si>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</si>
  <si>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</si>
  <si>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</si>
  <si>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</si>
  <si>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</si>
  <si>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</si>
  <si>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</si>
  <si>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</si>
  <si>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</si>
  <si>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</si>
  <si>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</si>
  <si>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</si>
  <si>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</si>
  <si>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</si>
  <si>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</si>
  <si>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</si>
  <si>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</si>
  <si>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</si>
  <si>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</si>
  <si>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</si>
  <si>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</si>
  <si>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</si>
  <si>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</si>
  <si>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</si>
  <si>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</si>
  <si>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</si>
  <si>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</si>
  <si>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</si>
  <si>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</si>
  <si>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</si>
  <si>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</si>
  <si>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</si>
  <si>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</si>
  <si>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</si>
  <si>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</si>
  <si>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</si>
  <si>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</si>
  <si>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</si>
  <si>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</si>
  <si>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</si>
  <si>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</si>
  <si>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</si>
  <si>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</si>
  <si>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</si>
  <si>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</si>
  <si>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</si>
  <si>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</si>
  <si>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</si>
  <si>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</si>
  <si>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</si>
  <si>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</si>
  <si>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</si>
  <si>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</si>
  <si>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</si>
  <si>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</si>
  <si>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</si>
  <si>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</si>
  <si>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</si>
  <si>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</si>
  <si>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</si>
  <si>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</si>
  <si>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</si>
  <si>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</si>
  <si>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</si>
  <si>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</si>
  <si>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</si>
  <si>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</si>
  <si>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</si>
  <si>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</si>
  <si>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</si>
  <si>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</si>
  <si>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</si>
  <si>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</si>
  <si>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</si>
  <si>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</si>
  <si>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</si>
  <si>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</si>
  <si>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</si>
  <si>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</si>
  <si>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</si>
  <si>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</si>
  <si>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</si>
  <si>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</si>
  <si>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</si>
  <si>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</si>
  <si>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</si>
  <si>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</si>
  <si>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</si>
  <si>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</si>
  <si>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</si>
  <si>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</si>
  <si>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</si>
  <si>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</si>
  <si>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</si>
  <si>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</si>
  <si>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</si>
  <si>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</si>
  <si>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</si>
  <si>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</si>
  <si>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</si>
  <si>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</si>
  <si>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</si>
  <si>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</si>
  <si>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</si>
  <si>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</si>
  <si>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</si>
  <si>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</si>
  <si>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</si>
  <si>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</si>
  <si>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</si>
  <si>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</si>
  <si>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</si>
  <si>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</si>
  <si>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</si>
  <si>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</si>
  <si>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</si>
  <si>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</si>
  <si>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</si>
  <si>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</si>
  <si>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</si>
  <si>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</si>
  <si>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</si>
  <si>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</si>
  <si>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</si>
  <si>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</si>
  <si>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</si>
  <si>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</si>
  <si>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</si>
  <si>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</si>
  <si>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</si>
  <si>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</si>
  <si>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</si>
  <si>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</si>
  <si>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</si>
  <si>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</si>
  <si>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</si>
  <si>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</si>
  <si>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</si>
  <si>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</si>
  <si>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</si>
  <si>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</si>
  <si>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</si>
  <si>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</si>
  <si>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</si>
  <si>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</si>
  <si>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</si>
  <si>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</si>
  <si>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</si>
  <si>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</si>
  <si>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</si>
  <si>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</si>
  <si>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</si>
  <si>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</si>
  <si>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</si>
  <si>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</si>
  <si>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</si>
  <si>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</si>
  <si>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</si>
  <si>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</si>
  <si>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</si>
  <si>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</si>
  <si>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</si>
  <si>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</si>
  <si>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</si>
  <si>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</si>
  <si>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</si>
  <si>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</si>
  <si>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</si>
  <si>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</si>
  <si>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</si>
  <si>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</si>
  <si>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</si>
  <si>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</si>
  <si>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</si>
  <si>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</si>
  <si>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</si>
  <si>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</si>
  <si>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</si>
  <si>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</si>
  <si>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</si>
  <si>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</si>
  <si>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</si>
  <si>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</si>
  <si>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</si>
  <si>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</si>
  <si>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</si>
  <si>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</si>
  <si>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</si>
  <si>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</si>
  <si>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</si>
  <si>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</si>
  <si>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</si>
  <si>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</si>
  <si>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</si>
  <si>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</si>
  <si>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</si>
  <si>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</si>
  <si>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</si>
  <si>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</si>
  <si>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</si>
  <si>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</si>
  <si>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</si>
  <si>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</si>
  <si>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</si>
  <si>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</si>
  <si>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</si>
  <si>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</si>
  <si>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</si>
  <si>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</si>
  <si>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</si>
  <si>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</si>
  <si>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</si>
  <si>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</si>
  <si>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</si>
  <si>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</si>
  <si>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</si>
  <si>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</si>
  <si>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</si>
  <si>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</si>
  <si>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</si>
  <si>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</si>
  <si>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</si>
  <si>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</si>
  <si>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</si>
  <si>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</si>
  <si>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</si>
  <si>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</si>
  <si>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</si>
  <si>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</si>
  <si>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</si>
  <si>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</si>
  <si>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</si>
  <si>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</si>
  <si>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</si>
  <si>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</si>
  <si>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</si>
  <si>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</si>
  <si>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</si>
  <si>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</si>
  <si>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</si>
  <si>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</si>
  <si>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</si>
  <si>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</si>
  <si>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</si>
  <si>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</si>
  <si>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</si>
  <si>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</si>
  <si>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</si>
  <si>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</si>
  <si>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</si>
  <si>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</si>
  <si>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</si>
  <si>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</si>
  <si>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</si>
  <si>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</si>
  <si>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</si>
  <si>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</si>
  <si>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</si>
  <si>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</si>
  <si>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</si>
  <si>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</si>
  <si>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</si>
  <si>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</si>
  <si>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</si>
  <si>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</si>
  <si>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</si>
  <si>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</si>
  <si>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</si>
  <si>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</si>
  <si>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</si>
  <si>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</si>
  <si>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</si>
  <si>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</si>
  <si>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</si>
  <si>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</si>
  <si>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</si>
  <si>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</si>
  <si>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</si>
  <si>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</si>
  <si>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</si>
  <si>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</si>
  <si>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</si>
  <si>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</si>
  <si>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</si>
  <si>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</si>
  <si>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</si>
  <si>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</si>
  <si>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</si>
  <si>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</si>
  <si>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</si>
  <si>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</si>
  <si>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</si>
  <si>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</si>
  <si>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</si>
  <si>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</si>
  <si>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</si>
  <si>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</si>
  <si>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</si>
  <si>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</si>
  <si>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</si>
  <si>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</si>
  <si>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</si>
  <si>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</si>
  <si>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</si>
  <si>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</si>
  <si>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</si>
  <si>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</si>
  <si>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</si>
  <si>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</si>
  <si>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</si>
  <si>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</si>
  <si>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</si>
  <si>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</si>
  <si>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</si>
  <si>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</si>
  <si>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</si>
  <si>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</si>
  <si>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</si>
  <si>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</si>
  <si>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</si>
  <si>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</si>
  <si>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</si>
  <si>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</si>
  <si>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</si>
  <si>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</si>
  <si>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</si>
  <si>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</si>
  <si>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</si>
  <si>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</si>
  <si>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</si>
  <si>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</si>
  <si>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</si>
  <si>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</si>
  <si>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</si>
  <si>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</si>
  <si>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</si>
  <si>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</si>
  <si>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</si>
  <si>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</si>
  <si>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</si>
  <si>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</si>
  <si>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</si>
  <si>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</si>
  <si>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</si>
  <si>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</si>
  <si>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</si>
  <si>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</si>
  <si>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</si>
  <si>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</si>
  <si>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</si>
  <si>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</si>
  <si>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</si>
  <si>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</si>
  <si>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</si>
  <si>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</si>
  <si>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</si>
  <si>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</si>
  <si>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</si>
  <si>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</si>
  <si>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</si>
  <si>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</si>
  <si>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</si>
  <si>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</si>
  <si>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</si>
  <si>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</si>
  <si>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</si>
  <si>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</si>
  <si>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</si>
  <si>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</si>
  <si>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</si>
  <si>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</si>
  <si>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</si>
  <si>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</si>
  <si>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</si>
  <si>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</si>
  <si>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</si>
  <si>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</si>
  <si>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</si>
  <si>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</si>
  <si>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</si>
  <si>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</si>
  <si>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</si>
  <si>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</si>
  <si>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</si>
  <si>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</si>
  <si>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</si>
  <si>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</si>
  <si>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</si>
  <si>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</si>
  <si>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</si>
  <si>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</si>
  <si>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</si>
  <si>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</si>
  <si>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</si>
  <si>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</si>
  <si>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</si>
  <si>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</si>
  <si>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</si>
  <si>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</si>
  <si>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</si>
  <si>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</si>
  <si>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</si>
  <si>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</si>
  <si>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</si>
  <si>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</si>
  <si>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</si>
  <si>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</si>
  <si>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</si>
  <si>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</si>
  <si>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</si>
  <si>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</si>
  <si>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</si>
  <si>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</si>
  <si>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</si>
  <si>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</si>
  <si>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</si>
  <si>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</si>
  <si>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</si>
  <si>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</si>
  <si>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</si>
  <si>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</si>
  <si>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</si>
  <si>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</si>
  <si>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</si>
  <si>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</si>
  <si>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</si>
  <si>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</si>
  <si>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</si>
  <si>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</si>
  <si>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</si>
  <si>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</si>
  <si>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</si>
  <si>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</si>
  <si>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</si>
  <si>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</si>
  <si>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</si>
  <si>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</si>
  <si>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</si>
  <si>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</si>
  <si>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</si>
  <si>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</si>
  <si>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</si>
  <si>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</si>
  <si>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</si>
  <si>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</si>
  <si>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</si>
  <si>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</si>
  <si>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</si>
  <si>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</si>
  <si>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</si>
  <si>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</si>
  <si>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</si>
  <si>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</si>
  <si>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</si>
  <si>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</si>
  <si>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</si>
  <si>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</si>
  <si>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</si>
  <si>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</si>
  <si>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</si>
  <si>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</si>
  <si>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</si>
  <si>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</si>
  <si>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</si>
  <si>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</si>
  <si>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</si>
  <si>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</si>
  <si>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</si>
  <si>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</si>
  <si>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</si>
  <si>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</si>
  <si>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</si>
  <si>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</si>
  <si>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</si>
  <si>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</si>
  <si>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</si>
  <si>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</si>
  <si>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</si>
  <si>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</si>
  <si>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</si>
  <si>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</si>
  <si>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</si>
  <si>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</si>
  <si>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</si>
  <si>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</si>
  <si>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</si>
  <si>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</si>
  <si>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</si>
  <si>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</si>
  <si>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</si>
  <si>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</si>
  <si>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</si>
  <si>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</si>
  <si>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</si>
  <si>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</si>
  <si>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</si>
  <si>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</si>
  <si>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</si>
  <si>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</si>
  <si>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</si>
  <si>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</si>
  <si>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</si>
  <si>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</si>
  <si>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</si>
  <si>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</si>
  <si>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</si>
  <si>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</si>
  <si>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</si>
  <si>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</si>
  <si>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</si>
  <si>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</si>
  <si>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</si>
  <si>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</si>
  <si>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</si>
  <si>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</si>
  <si>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</si>
  <si>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</si>
  <si>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</si>
  <si>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</si>
  <si>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</si>
  <si>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</si>
  <si>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</si>
  <si>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</si>
  <si>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</si>
  <si>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</si>
  <si>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</si>
  <si>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</si>
  <si>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</si>
  <si>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</si>
  <si>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</si>
  <si>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</si>
  <si>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</si>
  <si>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</si>
  <si>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</si>
  <si>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</si>
  <si>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</si>
  <si>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</si>
  <si>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</si>
  <si>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</si>
  <si>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</si>
  <si>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</si>
  <si>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</si>
  <si>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</si>
  <si>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</si>
  <si>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</si>
  <si>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</si>
  <si>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</si>
  <si>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</si>
  <si>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</si>
  <si>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</si>
  <si>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</si>
  <si>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</si>
  <si>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</si>
  <si>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</si>
  <si>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</si>
  <si>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</si>
  <si>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</si>
  <si>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</si>
  <si>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</si>
  <si>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</si>
  <si>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</si>
  <si>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</si>
  <si>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</si>
  <si>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</si>
  <si>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</si>
  <si>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</si>
  <si>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</si>
  <si>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</si>
  <si>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</si>
  <si>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</si>
  <si>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</si>
  <si>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</si>
  <si>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</si>
  <si>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</si>
  <si>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</si>
  <si>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</si>
  <si>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</si>
  <si>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</si>
  <si>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</si>
  <si>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</si>
  <si>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</si>
  <si>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</si>
  <si>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</si>
  <si>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</si>
  <si>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</si>
  <si>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</si>
  <si>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</si>
  <si>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</si>
  <si>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</si>
  <si>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</si>
  <si>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</si>
  <si>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</si>
  <si>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</si>
  <si>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</si>
  <si>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</si>
  <si>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</si>
  <si>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</si>
  <si>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</si>
  <si>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</si>
  <si>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</si>
  <si>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</si>
  <si>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</si>
  <si>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</si>
  <si>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</si>
  <si>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</si>
  <si>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</si>
  <si>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</si>
  <si>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</si>
  <si>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</si>
  <si>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</si>
  <si>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</si>
  <si>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</si>
  <si>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</si>
  <si>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</si>
  <si>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</si>
  <si>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</si>
  <si>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</si>
  <si>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</si>
  <si>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</si>
  <si>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</si>
  <si>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</si>
  <si>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</si>
  <si>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</si>
  <si>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</si>
  <si>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</si>
  <si>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</si>
  <si>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</si>
  <si>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</si>
  <si>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</si>
  <si>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</si>
  <si>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</si>
  <si>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</si>
  <si>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</si>
  <si>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</si>
  <si>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</si>
  <si>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</si>
  <si>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</si>
  <si>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</si>
  <si>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</si>
  <si>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</si>
  <si>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</si>
  <si>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</si>
  <si>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</si>
  <si>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</si>
  <si>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</si>
  <si>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</si>
  <si>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</si>
  <si>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</si>
  <si>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</si>
  <si>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</si>
  <si>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</si>
  <si>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</si>
  <si>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</si>
  <si>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</si>
  <si>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</si>
  <si>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</si>
  <si>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</si>
  <si>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</si>
  <si>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</si>
  <si>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</si>
  <si>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</si>
  <si>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</si>
  <si>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</si>
  <si>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</si>
  <si>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</si>
  <si>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</si>
  <si>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</si>
  <si>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</si>
  <si>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</si>
  <si>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</si>
  <si>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</si>
  <si>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</si>
  <si>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</si>
  <si>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</si>
  <si>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</si>
  <si>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</si>
  <si>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</si>
  <si>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</si>
  <si>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</si>
  <si>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</si>
  <si>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</si>
  <si>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</si>
  <si>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</si>
  <si>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</si>
  <si>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</si>
  <si>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</si>
  <si>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</si>
  <si>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</si>
  <si>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</si>
  <si>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</si>
  <si>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</si>
  <si>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</si>
  <si>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</si>
  <si>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</si>
  <si>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</si>
  <si>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</si>
  <si>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</si>
  <si>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</si>
  <si>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</si>
  <si>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</si>
  <si>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</si>
  <si>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</si>
  <si>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</si>
  <si>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</si>
  <si>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</si>
  <si>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</si>
  <si>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</si>
  <si>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</si>
  <si>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</si>
  <si>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</si>
  <si>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</si>
  <si>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</si>
  <si>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</si>
  <si>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</si>
  <si>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</si>
  <si>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</si>
  <si>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</si>
  <si>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</si>
  <si>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</si>
  <si>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</si>
  <si>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</si>
  <si>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</si>
  <si>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</si>
  <si>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</si>
  <si>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</si>
  <si>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</si>
  <si>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</si>
  <si>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</si>
  <si>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</si>
  <si>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</si>
  <si>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</si>
  <si>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</si>
  <si>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</si>
  <si>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</si>
  <si>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</si>
  <si>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</si>
  <si>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</si>
  <si>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</si>
  <si>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</si>
  <si>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</si>
  <si>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</si>
  <si>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</si>
  <si>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</si>
  <si>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</si>
  <si>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</si>
  <si>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</si>
  <si>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</si>
  <si>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</si>
  <si>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</si>
  <si>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</si>
  <si>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</si>
  <si>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</si>
  <si>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</si>
  <si>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</si>
  <si>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</si>
  <si>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</si>
  <si>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</si>
  <si>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</si>
  <si>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</si>
  <si>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</si>
  <si>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</si>
  <si>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</si>
  <si>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</si>
  <si>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</si>
  <si>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</si>
  <si>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</si>
  <si>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</si>
  <si>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</si>
  <si>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</si>
  <si>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</si>
  <si>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</si>
  <si>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</si>
  <si>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</si>
  <si>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</si>
  <si>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</si>
  <si>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</si>
  <si>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</si>
  <si>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</si>
  <si>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</si>
  <si>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</si>
  <si>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</si>
  <si>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</si>
  <si>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</si>
  <si>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</si>
  <si>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</si>
  <si>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</si>
  <si>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</si>
  <si>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</si>
  <si>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</si>
  <si>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</si>
  <si>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</si>
  <si>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</si>
  <si>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</si>
  <si>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</si>
  <si>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</si>
  <si>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</si>
  <si>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</si>
  <si>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</si>
  <si>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</si>
  <si>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</si>
  <si>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</si>
  <si>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</si>
  <si>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</si>
  <si>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</si>
  <si>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</si>
  <si>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</si>
  <si>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</si>
  <si>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</si>
  <si>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</si>
  <si>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</si>
  <si>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</si>
  <si>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</si>
  <si>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</si>
  <si>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</si>
  <si>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</si>
  <si>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</si>
  <si>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</si>
  <si>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</si>
  <si>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</si>
  <si>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</si>
  <si>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</si>
  <si>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</si>
  <si>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</si>
  <si>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</si>
  <si>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</si>
  <si>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</si>
  <si>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</si>
  <si>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</si>
  <si>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</si>
  <si>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</si>
  <si>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</si>
  <si>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</si>
  <si>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</si>
  <si>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</si>
  <si>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</si>
  <si>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</si>
  <si>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</si>
  <si>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</si>
  <si>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</si>
  <si>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</si>
  <si>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</si>
  <si>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</si>
  <si>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</si>
  <si>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</si>
  <si>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</si>
  <si>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</si>
  <si>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</si>
  <si>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</si>
  <si>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</si>
  <si>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</si>
  <si>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</si>
  <si>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</si>
  <si>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</si>
  <si>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</si>
  <si>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</si>
  <si>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</si>
  <si>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</si>
  <si>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</si>
  <si>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</si>
  <si>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</si>
  <si>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</si>
  <si>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</si>
  <si>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</si>
  <si>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</si>
  <si>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</si>
  <si>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</si>
  <si>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</si>
  <si>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</si>
  <si>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</si>
  <si>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</si>
  <si>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</si>
  <si>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</si>
  <si>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</si>
  <si>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</si>
  <si>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</si>
  <si>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</si>
  <si>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</si>
  <si>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</si>
  <si>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</si>
  <si>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</si>
  <si>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</si>
  <si>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</si>
  <si>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</si>
  <si>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</si>
  <si>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</si>
  <si>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</si>
  <si>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</si>
  <si>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</si>
  <si>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</si>
  <si>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</si>
  <si>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</si>
  <si>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</si>
  <si>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</si>
  <si>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</si>
  <si>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</si>
  <si>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</si>
  <si>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</si>
  <si>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</si>
  <si>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</si>
  <si>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</si>
  <si>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</si>
  <si>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</si>
  <si>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</si>
  <si>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</si>
  <si>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</si>
  <si>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</si>
  <si>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</si>
  <si>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</si>
  <si>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</si>
  <si>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</si>
  <si>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</si>
  <si>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</si>
  <si>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</si>
  <si>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</si>
  <si>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</si>
  <si>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</si>
  <si>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</si>
  <si>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</si>
  <si>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</si>
  <si>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</si>
  <si>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</si>
  <si>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</si>
  <si>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</si>
  <si>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</si>
  <si>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</si>
  <si>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</si>
  <si>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</si>
  <si>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</si>
  <si>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</si>
  <si>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</si>
  <si>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</si>
  <si>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</si>
  <si>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</si>
  <si>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</si>
  <si>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</si>
  <si>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</si>
  <si>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</si>
  <si>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</si>
  <si>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</si>
  <si>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</si>
  <si>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</si>
  <si>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</si>
  <si>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</si>
  <si>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</si>
  <si>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</si>
  <si>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</si>
  <si>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</si>
  <si>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</si>
  <si>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</si>
  <si>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</si>
  <si>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</si>
  <si>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</si>
  <si>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</si>
  <si>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</si>
  <si>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</si>
  <si>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</si>
  <si>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</si>
  <si>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</si>
  <si>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</si>
  <si>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</si>
  <si>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</si>
  <si>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</si>
  <si>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</si>
  <si>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</si>
  <si>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</si>
  <si>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</si>
  <si>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</si>
  <si>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</si>
  <si>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</si>
  <si>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</si>
  <si>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</si>
  <si>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</si>
  <si>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</si>
  <si>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</si>
  <si>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</si>
  <si>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</si>
  <si>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</si>
  <si>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</si>
  <si>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</si>
  <si>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</si>
  <si>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</si>
  <si>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</si>
  <si>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</si>
  <si>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</si>
  <si>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</si>
  <si>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</si>
  <si>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</si>
  <si>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</si>
  <si>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</si>
  <si>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</si>
  <si>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</si>
  <si>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</si>
  <si>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</si>
  <si>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</si>
  <si>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</si>
  <si>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</si>
  <si>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</si>
  <si>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</si>
  <si>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</si>
  <si>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</si>
  <si>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</si>
  <si>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</si>
  <si>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</si>
  <si>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</si>
  <si>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</si>
  <si>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</si>
  <si>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</si>
  <si>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</si>
  <si>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</si>
  <si>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</si>
  <si>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</si>
  <si>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</si>
  <si>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</si>
  <si>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</si>
  <si>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</si>
  <si>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</si>
  <si>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</si>
  <si>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</si>
  <si>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</si>
  <si>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</si>
  <si>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</si>
  <si>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</si>
  <si>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</si>
  <si>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</si>
  <si>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</si>
  <si>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</si>
  <si>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</si>
  <si>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</si>
  <si>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</si>
  <si>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</si>
  <si>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</si>
  <si>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</si>
  <si>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</si>
  <si>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</si>
  <si>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</si>
  <si>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</si>
  <si>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</si>
  <si>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</si>
  <si>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</si>
  <si>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</si>
  <si>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</si>
  <si>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</si>
  <si>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</si>
  <si>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</si>
  <si>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</si>
  <si>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</si>
  <si>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</si>
  <si>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</si>
  <si>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</si>
  <si>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</si>
  <si>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</si>
  <si>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</si>
  <si>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</si>
  <si>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</si>
  <si>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</si>
  <si>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</si>
  <si>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</si>
  <si>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</si>
  <si>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</si>
  <si>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</si>
  <si>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</si>
  <si>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</si>
  <si>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</si>
  <si>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</si>
  <si>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</si>
  <si>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</si>
  <si>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</si>
  <si>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</si>
  <si>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</si>
  <si>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</si>
  <si>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</si>
  <si>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</si>
  <si>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</si>
  <si>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</si>
  <si>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</si>
  <si>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</si>
  <si>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</si>
  <si>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</si>
  <si>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</si>
  <si>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</si>
  <si>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</si>
  <si>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</si>
  <si>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</si>
  <si>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</si>
  <si>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</si>
  <si>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</si>
  <si>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</si>
  <si>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</si>
  <si>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</si>
  <si>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</si>
  <si>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</si>
  <si>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</si>
  <si>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</si>
  <si>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</si>
  <si>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</si>
  <si>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</si>
  <si>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</si>
  <si>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</si>
  <si>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</si>
  <si>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</si>
  <si>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</si>
  <si>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</si>
  <si>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</si>
  <si>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</si>
  <si>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</si>
  <si>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</si>
  <si>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</si>
  <si>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</si>
  <si>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</si>
  <si>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</si>
  <si>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</si>
  <si>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</si>
  <si>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</si>
  <si>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</si>
  <si>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</si>
  <si>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</si>
  <si>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</si>
  <si>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</si>
  <si>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</si>
  <si>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</si>
  <si>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</si>
  <si>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</si>
  <si>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</si>
  <si>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</si>
  <si>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</si>
  <si>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</si>
  <si>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</si>
  <si>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</si>
  <si>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</si>
  <si>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</si>
  <si>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</si>
  <si>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</si>
  <si>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</si>
  <si>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</si>
  <si>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</si>
  <si>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</si>
  <si>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</si>
  <si>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</si>
  <si>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</si>
  <si>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</si>
  <si>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</si>
  <si>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</si>
  <si>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</si>
  <si>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</si>
  <si>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</si>
  <si>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</si>
  <si>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</si>
  <si>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</si>
  <si>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</si>
  <si>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</si>
  <si>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</si>
  <si>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</si>
  <si>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</si>
  <si>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</si>
  <si>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</si>
  <si>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</si>
  <si>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</si>
  <si>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</si>
  <si>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</si>
  <si>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</si>
  <si>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</si>
  <si>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</si>
  <si>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</si>
  <si>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</si>
  <si>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</si>
  <si>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</si>
  <si>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</si>
  <si>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</si>
  <si>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</si>
  <si>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</si>
  <si>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</si>
  <si>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</si>
  <si>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</si>
  <si>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</si>
  <si>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</si>
  <si>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</si>
  <si>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</si>
  <si>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</si>
  <si>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</si>
  <si>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</si>
  <si>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</si>
  <si>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</si>
  <si>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</si>
  <si>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</si>
  <si>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</si>
  <si>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</si>
  <si>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</si>
  <si>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</si>
  <si>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</si>
  <si>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</si>
  <si>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</si>
  <si>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</si>
  <si>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</si>
  <si>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</si>
  <si>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</si>
  <si>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</si>
  <si>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</si>
  <si>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</si>
  <si>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</si>
  <si>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</si>
  <si>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</si>
  <si>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</si>
  <si>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</si>
  <si>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</si>
  <si>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</si>
  <si>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</si>
  <si>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</si>
  <si>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</si>
  <si>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</si>
  <si>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</si>
  <si>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</si>
  <si>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</si>
  <si>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</si>
  <si>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</si>
  <si>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</si>
  <si>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</si>
  <si>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</si>
  <si>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</si>
  <si>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</si>
  <si>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</si>
  <si>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</si>
  <si>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</si>
  <si>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</si>
  <si>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</si>
  <si>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</si>
  <si>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</si>
  <si>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</si>
  <si>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</si>
  <si>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</si>
  <si>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</si>
  <si>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</si>
  <si>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</si>
  <si>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</si>
  <si>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</si>
  <si>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</si>
  <si>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</si>
  <si>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</si>
  <si>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</si>
  <si>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</si>
  <si>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</si>
  <si>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</si>
  <si>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</si>
  <si>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</si>
  <si>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</si>
  <si>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</si>
  <si>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</si>
  <si>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</si>
  <si>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</si>
  <si>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</si>
  <si>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</si>
  <si>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</si>
  <si>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</si>
  <si>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</si>
  <si>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</si>
  <si>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</si>
  <si>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</si>
  <si>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</si>
  <si>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</si>
  <si>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</si>
  <si>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</si>
  <si>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</si>
  <si>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</si>
  <si>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</si>
  <si>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</si>
  <si>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</si>
  <si>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</si>
  <si>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</si>
  <si>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</si>
  <si>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</si>
  <si>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</si>
  <si>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</si>
  <si>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</si>
  <si>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</si>
  <si>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</si>
  <si>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</si>
  <si>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</si>
  <si>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</si>
  <si>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</si>
  <si>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</si>
  <si>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</si>
  <si>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</si>
  <si>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</si>
  <si>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</si>
  <si>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</si>
  <si>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</si>
  <si>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</si>
  <si>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</si>
  <si>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</si>
  <si>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</si>
  <si>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</si>
  <si>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</si>
  <si>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</si>
  <si>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</si>
  <si>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</si>
  <si>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</si>
  <si>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</si>
  <si>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</si>
  <si>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</si>
  <si>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</si>
  <si>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</si>
  <si>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</si>
  <si>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</si>
  <si>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</si>
  <si>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</si>
  <si>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</si>
  <si>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</si>
  <si>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</si>
  <si>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</si>
  <si>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</si>
  <si>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</si>
  <si>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</si>
  <si>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</si>
  <si>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</si>
  <si>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</si>
  <si>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</si>
  <si>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</si>
  <si>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</si>
  <si>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</si>
  <si>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</si>
  <si>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</si>
  <si>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</si>
  <si>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</si>
  <si>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</si>
  <si>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</si>
  <si>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</si>
  <si>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</si>
  <si>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</si>
  <si>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</si>
  <si>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</si>
  <si>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</si>
  <si>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</si>
  <si>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</si>
  <si>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</si>
  <si>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</si>
  <si>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</si>
  <si>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</si>
  <si>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</si>
  <si>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</si>
  <si>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</si>
  <si>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</si>
  <si>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</si>
  <si>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</si>
  <si>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</si>
  <si>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</si>
  <si>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</si>
  <si>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</si>
  <si>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</si>
  <si>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</si>
  <si>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</si>
  <si>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</si>
  <si>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</si>
  <si>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</si>
  <si>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</si>
  <si>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</si>
  <si>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</si>
  <si>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</si>
  <si>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</si>
  <si>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</si>
  <si>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</si>
  <si>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</si>
  <si>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</si>
  <si>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</si>
  <si>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</si>
  <si>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</si>
  <si>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</si>
  <si>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</si>
  <si>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</si>
  <si>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</si>
  <si>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</si>
  <si>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</si>
  <si>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</si>
  <si>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</si>
  <si>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</si>
  <si>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</si>
  <si>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</si>
  <si>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</si>
  <si>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</si>
  <si>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</si>
  <si>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</si>
  <si>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</si>
  <si>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</si>
  <si>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</si>
  <si>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</si>
  <si>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</si>
  <si>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</si>
  <si>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</si>
  <si>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</si>
  <si>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</si>
  <si>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</si>
  <si>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</si>
  <si>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</si>
  <si>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</si>
  <si>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</si>
  <si>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</si>
  <si>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</si>
  <si>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</si>
  <si>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</si>
  <si>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</si>
  <si>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</si>
  <si>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</si>
  <si>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</si>
  <si>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</si>
  <si>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</si>
  <si>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</si>
  <si>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</si>
  <si>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</si>
  <si>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</si>
  <si>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</si>
  <si>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</si>
  <si>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</si>
  <si>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</si>
  <si>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</si>
  <si>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</si>
  <si>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</si>
  <si>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</si>
  <si>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</si>
  <si>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</si>
  <si>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</si>
  <si>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</si>
  <si>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</si>
  <si>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</si>
  <si>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</si>
  <si>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</si>
  <si>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</si>
  <si>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</si>
  <si>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</si>
  <si>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</si>
  <si>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</si>
  <si>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</si>
  <si>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</si>
  <si>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</si>
  <si>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</si>
  <si>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</si>
  <si>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</si>
  <si>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</si>
  <si>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</si>
  <si>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</si>
  <si>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</si>
  <si>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</si>
  <si>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</si>
  <si>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</si>
  <si>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</si>
  <si>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</si>
  <si>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</si>
  <si>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</si>
  <si>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</si>
  <si>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</si>
  <si>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</si>
  <si>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</si>
  <si>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</si>
  <si>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</si>
  <si>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</si>
  <si>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</si>
  <si>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</si>
  <si>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</si>
  <si>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</si>
  <si>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</si>
  <si>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</si>
  <si>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</si>
  <si>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</si>
  <si>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</si>
  <si>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</si>
  <si>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</si>
  <si>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</si>
  <si>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</si>
  <si>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</si>
  <si>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</si>
  <si>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</si>
  <si>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</si>
  <si>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</si>
  <si>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</si>
  <si>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</si>
  <si>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</si>
  <si>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</si>
  <si>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</si>
  <si>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</si>
  <si>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</si>
  <si>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</si>
  <si>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</si>
  <si>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</si>
  <si>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</si>
  <si>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</si>
  <si>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</si>
  <si>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</si>
  <si>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</si>
  <si>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</si>
  <si>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</si>
  <si>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</si>
  <si>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</si>
  <si>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</si>
  <si>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</si>
  <si>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</si>
  <si>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</si>
  <si>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</si>
  <si>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</si>
  <si>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</si>
  <si>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</si>
  <si>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</si>
  <si>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</si>
  <si>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</si>
  <si>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</si>
  <si>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</si>
  <si>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</si>
  <si>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</si>
  <si>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</si>
  <si>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</si>
  <si>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</si>
  <si>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</si>
  <si>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</si>
  <si>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</si>
  <si>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</si>
  <si>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</si>
  <si>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</si>
  <si>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</si>
  <si>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</si>
  <si>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</si>
  <si>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</si>
  <si>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</si>
  <si>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</si>
  <si>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</si>
  <si>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</si>
  <si>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</si>
  <si>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</si>
  <si>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</si>
  <si>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</si>
  <si>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</si>
  <si>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</si>
  <si>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</si>
  <si>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</si>
  <si>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</si>
  <si>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</si>
  <si>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</si>
  <si>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</si>
  <si>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</si>
  <si>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</si>
  <si>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</si>
  <si>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</si>
  <si>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</si>
  <si>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</si>
  <si>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</si>
  <si>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</si>
  <si>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</si>
  <si>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</si>
  <si>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</si>
  <si>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</si>
  <si>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</si>
  <si>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</si>
  <si>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</si>
  <si>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</si>
  <si>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</si>
  <si>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</si>
  <si>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</si>
  <si>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</si>
  <si>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</si>
  <si>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</si>
  <si>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</si>
  <si>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</si>
  <si>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</si>
  <si>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</si>
  <si>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</si>
  <si>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</si>
  <si>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</si>
  <si>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</si>
  <si>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</si>
  <si>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</si>
  <si>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</si>
  <si>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</si>
  <si>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</si>
  <si>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</si>
  <si>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</si>
  <si>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</si>
  <si>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</si>
  <si>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</si>
  <si>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</si>
  <si>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</si>
  <si>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</si>
  <si>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</si>
  <si>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</si>
  <si>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</si>
  <si>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</si>
  <si>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</si>
  <si>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</si>
  <si>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</si>
  <si>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</si>
  <si>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</si>
  <si>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</si>
  <si>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</si>
  <si>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</si>
  <si>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</si>
  <si>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</si>
  <si>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</si>
  <si>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</si>
  <si>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</si>
  <si>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</si>
  <si>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</si>
  <si>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</si>
  <si>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</si>
  <si>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</si>
  <si>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</si>
  <si>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</si>
  <si>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</si>
  <si>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</si>
  <si>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</si>
  <si>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</si>
  <si>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</si>
  <si>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</si>
  <si>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</si>
  <si>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</si>
  <si>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</si>
  <si>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</si>
  <si>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</si>
  <si>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</si>
  <si>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</si>
  <si>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</si>
  <si>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</si>
  <si>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</si>
  <si>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</si>
  <si>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</si>
  <si>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</si>
  <si>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</si>
  <si>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</si>
  <si>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</si>
  <si>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</si>
  <si>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</si>
  <si>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</si>
  <si>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</si>
  <si>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</si>
  <si>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</si>
  <si>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</si>
  <si>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</si>
  <si>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</si>
  <si>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</si>
  <si>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</si>
  <si>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</si>
  <si>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</si>
  <si>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</si>
  <si>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</si>
  <si>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</si>
  <si>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</si>
  <si>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</si>
  <si>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</si>
  <si>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</si>
  <si>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</si>
  <si>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</si>
  <si>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</si>
  <si>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</si>
  <si>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</si>
  <si>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</si>
  <si>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</si>
  <si>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</si>
  <si>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</si>
  <si>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</si>
  <si>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</si>
  <si>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</si>
  <si>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</si>
  <si>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</si>
  <si>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</si>
  <si>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</si>
  <si>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</si>
  <si>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</si>
  <si>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</si>
  <si>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</si>
  <si>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</si>
  <si>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</si>
  <si>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</si>
  <si>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</si>
  <si>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</si>
  <si>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</si>
  <si>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</si>
  <si>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</si>
  <si>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</si>
  <si>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</si>
  <si>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</si>
  <si>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</si>
  <si>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</si>
  <si>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</si>
  <si>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</si>
  <si>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</si>
  <si>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</si>
  <si>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</si>
  <si>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</si>
  <si>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</si>
  <si>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</si>
  <si>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</si>
  <si>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</si>
  <si>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</si>
  <si>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</si>
  <si>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</si>
  <si>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</si>
  <si>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</si>
  <si>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</si>
  <si>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</si>
  <si>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</si>
  <si>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</si>
  <si>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</si>
  <si>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</si>
  <si>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</si>
  <si>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</si>
  <si>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</si>
  <si>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</si>
  <si>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</si>
  <si>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</si>
  <si>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</si>
  <si>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</si>
  <si>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</si>
  <si>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</si>
  <si>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</si>
  <si>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</si>
  <si>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</si>
  <si>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</si>
  <si>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</si>
  <si>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</si>
  <si>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</si>
  <si>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</si>
  <si>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</si>
  <si>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</si>
  <si>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</si>
  <si>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</si>
  <si>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</si>
  <si>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</si>
  <si>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</si>
  <si>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</si>
  <si>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</si>
  <si>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</si>
  <si>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</si>
  <si>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</si>
  <si>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</si>
  <si>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</si>
  <si>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</si>
  <si>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</si>
  <si>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</si>
  <si>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</si>
  <si>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</si>
  <si>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</si>
  <si>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</si>
  <si>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</si>
  <si>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</si>
  <si>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</si>
  <si>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</si>
  <si>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</si>
  <si>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</si>
  <si>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</si>
  <si>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</si>
  <si>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</si>
  <si>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</si>
  <si>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</si>
  <si>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</si>
  <si>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</si>
  <si>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</si>
  <si>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</si>
  <si>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</si>
  <si>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</si>
  <si>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</si>
  <si>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</si>
  <si>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</si>
  <si>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</si>
  <si>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</si>
  <si>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</si>
  <si>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</si>
  <si>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</si>
  <si>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</si>
  <si>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</si>
  <si>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</si>
  <si>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</si>
  <si>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</si>
  <si>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</si>
  <si>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</si>
  <si>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</si>
  <si>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</si>
  <si>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</si>
  <si>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</si>
  <si>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</si>
  <si>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</si>
  <si>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</si>
  <si>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</si>
  <si>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</si>
  <si>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</si>
  <si>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</si>
  <si>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</si>
  <si>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</si>
  <si>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</si>
  <si>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</si>
  <si>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</si>
  <si>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</si>
  <si>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</si>
  <si>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</si>
  <si>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</si>
  <si>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</si>
  <si>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</si>
  <si>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</si>
  <si>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</si>
  <si>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</si>
  <si>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</si>
  <si>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</si>
  <si>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</si>
  <si>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</si>
  <si>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</si>
  <si>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</si>
  <si>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</si>
  <si>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</si>
  <si>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</si>
  <si>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</si>
  <si>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</si>
  <si>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</si>
  <si>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</si>
  <si>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</si>
  <si>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</si>
  <si>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</si>
  <si>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</si>
  <si>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</si>
  <si>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</si>
  <si>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</si>
  <si>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</si>
  <si>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</si>
  <si>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</si>
  <si>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</si>
  <si>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</si>
  <si>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</si>
  <si>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</si>
  <si>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</si>
  <si>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</si>
  <si>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</si>
  <si>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</si>
  <si>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</si>
  <si>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</si>
  <si>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</si>
  <si>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</si>
  <si>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</si>
  <si>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</si>
  <si>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</si>
  <si>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</si>
  <si>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</si>
  <si>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</si>
  <si>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</si>
  <si>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</si>
  <si>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</si>
  <si>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</si>
  <si>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</si>
  <si>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</si>
  <si>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</si>
  <si>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</si>
  <si>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</si>
  <si>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</si>
  <si>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</si>
  <si>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</si>
  <si>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</si>
  <si>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</si>
  <si>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</si>
  <si>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</si>
  <si>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</si>
  <si>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</si>
  <si>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</si>
  <si>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</si>
  <si>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</si>
  <si>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</si>
  <si>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</si>
  <si>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</si>
  <si>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</si>
  <si>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</si>
  <si>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</si>
  <si>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</si>
  <si>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</si>
  <si>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</si>
  <si>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</si>
  <si>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</si>
  <si>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</si>
  <si>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</si>
  <si>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</si>
  <si>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</si>
  <si>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</si>
  <si>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</si>
  <si>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</si>
  <si>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</si>
  <si>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</si>
  <si>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</si>
  <si>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</si>
  <si>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</si>
  <si>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</si>
  <si>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</si>
  <si>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</si>
  <si>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</si>
  <si>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</si>
  <si>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</si>
  <si>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</si>
  <si>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</si>
  <si>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</si>
  <si>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</si>
  <si>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</si>
  <si>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</si>
  <si>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</si>
  <si>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</si>
  <si>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</si>
  <si>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</si>
  <si>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</si>
  <si>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</si>
  <si>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</si>
  <si>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</si>
  <si>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</si>
  <si>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</si>
  <si>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</si>
  <si>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</si>
  <si>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</si>
  <si>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</si>
  <si>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</si>
  <si>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</si>
  <si>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</si>
  <si>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</si>
  <si>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</si>
  <si>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</si>
  <si>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</si>
  <si>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</si>
  <si>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</si>
  <si>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</si>
  <si>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</si>
  <si>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</si>
  <si>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</si>
  <si>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</si>
  <si>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</si>
  <si>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</si>
  <si>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</si>
  <si>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</si>
  <si>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</si>
  <si>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</si>
  <si>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</si>
  <si>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</si>
  <si>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</si>
  <si>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</si>
  <si>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</si>
  <si>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</si>
  <si>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</si>
  <si>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</si>
  <si>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</si>
  <si>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</si>
  <si>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</si>
  <si>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</si>
  <si>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</si>
  <si>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</si>
  <si>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</si>
  <si>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</si>
  <si>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</si>
  <si>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</si>
  <si>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</si>
  <si>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</si>
  <si>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</si>
  <si>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</si>
  <si>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</si>
  <si>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</si>
  <si>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</si>
  <si>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</si>
  <si>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</si>
  <si>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</si>
  <si>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</si>
  <si>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</si>
  <si>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</si>
  <si>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</si>
  <si>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</si>
  <si>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</si>
  <si>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</si>
  <si>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</si>
  <si>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</si>
  <si>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</si>
  <si>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</si>
  <si>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</si>
  <si>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</si>
  <si>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</si>
  <si>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</si>
  <si>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</si>
  <si>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</si>
  <si>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</si>
  <si>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</si>
  <si>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</si>
  <si>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</si>
  <si>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</si>
  <si>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</si>
  <si>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</si>
  <si>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</si>
  <si>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</si>
  <si>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</si>
  <si>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</si>
  <si>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</si>
  <si>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</si>
  <si>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</si>
  <si>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</si>
  <si>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</si>
  <si>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</si>
  <si>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</si>
  <si>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</si>
  <si>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</si>
  <si>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</si>
  <si>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</si>
  <si>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</si>
  <si>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</si>
  <si>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</si>
  <si>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</si>
  <si>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</si>
  <si>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</si>
  <si>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</si>
  <si>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</si>
  <si>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</si>
  <si>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</si>
  <si>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</si>
  <si>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</si>
  <si>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</si>
  <si>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</si>
  <si>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</si>
  <si>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</si>
  <si>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</si>
  <si>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</si>
  <si>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</si>
  <si>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</si>
  <si>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</si>
  <si>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</si>
  <si>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</si>
  <si>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</si>
  <si>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</si>
  <si>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</si>
  <si>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</si>
  <si>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</si>
  <si>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</si>
  <si>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</si>
  <si>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</si>
  <si>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</si>
  <si>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</si>
  <si>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</si>
  <si>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</si>
  <si>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</si>
  <si>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</si>
  <si>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</si>
  <si>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</si>
  <si>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</si>
  <si>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</si>
  <si>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</si>
  <si>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</si>
  <si>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</si>
  <si>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</si>
  <si>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</si>
  <si>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</si>
  <si>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</si>
  <si>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</si>
  <si>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</si>
  <si>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</si>
  <si>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</si>
  <si>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</si>
  <si>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</si>
  <si>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</si>
  <si>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</si>
  <si>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</si>
  <si>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</si>
  <si>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</si>
  <si>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</si>
  <si>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</si>
  <si>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</si>
  <si>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</si>
  <si>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</si>
  <si>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</si>
  <si>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</si>
  <si>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</si>
  <si>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</si>
  <si>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</si>
  <si>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</si>
  <si>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</si>
  <si>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</si>
  <si>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</si>
  <si>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</si>
  <si>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</si>
  <si>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</si>
  <si>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</si>
  <si>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</si>
  <si>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</si>
  <si>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</si>
  <si>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</si>
  <si>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</si>
  <si>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</si>
  <si>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</si>
  <si>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</si>
  <si>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</si>
  <si>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</si>
  <si>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</si>
  <si>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</si>
  <si>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</si>
  <si>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</si>
  <si>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</si>
  <si>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</si>
  <si>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</si>
  <si>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</si>
  <si>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</si>
  <si>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</si>
  <si>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</si>
  <si>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</si>
  <si>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</si>
  <si>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</si>
  <si>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</si>
  <si>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</si>
  <si>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</si>
  <si>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</si>
  <si>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</si>
  <si>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</si>
  <si>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</si>
  <si>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</si>
  <si>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</si>
  <si>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</si>
  <si>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</si>
  <si>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</si>
  <si>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</si>
  <si>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</si>
  <si>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</si>
  <si>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</si>
  <si>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</si>
  <si>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</si>
  <si>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</si>
  <si>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</si>
  <si>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</si>
  <si>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</si>
  <si>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</si>
  <si>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</si>
  <si>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</si>
  <si>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</si>
  <si>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</si>
  <si>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</si>
  <si>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</si>
  <si>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</si>
  <si>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</si>
  <si>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</si>
  <si>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</si>
  <si>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</si>
  <si>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</si>
  <si>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</si>
  <si>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</si>
  <si>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</si>
  <si>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</si>
  <si>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</si>
  <si>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</si>
  <si>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</si>
  <si>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</si>
  <si>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</si>
  <si>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</si>
  <si>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</si>
  <si>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</si>
  <si>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</si>
  <si>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</si>
  <si>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</si>
  <si>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</si>
  <si>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</si>
  <si>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</si>
  <si>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</si>
  <si>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</si>
  <si>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</si>
  <si>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</si>
  <si>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</si>
  <si>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</si>
  <si>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</si>
  <si>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</si>
  <si>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</si>
  <si>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</si>
  <si>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</si>
  <si>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</si>
  <si>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</si>
  <si>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</si>
  <si>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</si>
  <si>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</si>
  <si>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</si>
  <si>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</si>
  <si>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</si>
  <si>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</si>
  <si>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</si>
  <si>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</si>
  <si>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</si>
  <si>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</si>
  <si>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</si>
  <si>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</si>
  <si>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</si>
  <si>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</si>
  <si>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</si>
  <si>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</si>
  <si>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</si>
  <si>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</si>
  <si>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</si>
  <si>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</si>
  <si>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</si>
  <si>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</si>
  <si>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</si>
  <si>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</si>
  <si>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</si>
  <si>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</si>
  <si>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</si>
  <si>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</si>
  <si>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</si>
  <si>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</si>
  <si>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</si>
  <si>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</si>
  <si>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</si>
  <si>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</si>
  <si>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</si>
  <si>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</si>
  <si>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</si>
  <si>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</si>
  <si>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</si>
  <si>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</si>
  <si>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</si>
  <si>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</si>
  <si>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</si>
  <si>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</si>
  <si>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</si>
  <si>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</si>
  <si>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</si>
  <si>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</si>
  <si>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</si>
  <si>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</si>
  <si>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</si>
  <si>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</si>
  <si>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</si>
  <si>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</si>
  <si>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</si>
  <si>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</si>
  <si>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</si>
  <si>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</si>
  <si>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</si>
  <si>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</si>
  <si>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</si>
  <si>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</si>
  <si>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</si>
  <si>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</si>
  <si>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</si>
  <si>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</si>
  <si>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</si>
  <si>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</si>
  <si>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</si>
  <si>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</si>
  <si>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</si>
  <si>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</si>
  <si>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</si>
  <si>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</si>
  <si>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</si>
  <si>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</si>
  <si>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</si>
  <si>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</si>
  <si>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</si>
  <si>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</si>
  <si>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</si>
  <si>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</si>
  <si>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</si>
  <si>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</si>
  <si>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</si>
  <si>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</si>
  <si>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</si>
  <si>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</si>
  <si>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</si>
  <si>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</si>
  <si>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</si>
  <si>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</si>
  <si>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</si>
  <si>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</si>
  <si>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</si>
  <si>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</si>
  <si>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</si>
  <si>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</si>
  <si>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</si>
  <si>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</si>
  <si>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</si>
  <si>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</si>
  <si>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</si>
  <si>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</si>
  <si>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</si>
  <si>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</si>
  <si>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</si>
  <si>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</si>
  <si>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</si>
  <si>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</si>
  <si>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</si>
  <si>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</si>
  <si>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</si>
  <si>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</si>
  <si>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</si>
  <si>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</si>
  <si>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</si>
  <si>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</si>
  <si>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</si>
  <si>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</si>
  <si>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</si>
  <si>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</si>
  <si>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</si>
  <si>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</si>
  <si>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</si>
  <si>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</si>
  <si>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</si>
  <si>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</si>
  <si>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</si>
  <si>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</si>
  <si>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</si>
  <si>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</si>
  <si>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</si>
  <si>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</si>
  <si>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</si>
  <si>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</si>
  <si>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</si>
  <si>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</si>
  <si>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</si>
  <si>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</si>
  <si>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</si>
  <si>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</si>
  <si>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</si>
  <si>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</si>
  <si>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</si>
  <si>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</si>
  <si>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</si>
  <si>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</si>
  <si>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</si>
  <si>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</si>
  <si>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</si>
  <si>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</si>
  <si>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</si>
  <si>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</si>
  <si>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</si>
  <si>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</si>
  <si>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</si>
  <si>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</si>
  <si>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</si>
  <si>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</si>
  <si>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</si>
  <si>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</si>
  <si>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</si>
  <si>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</si>
  <si>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</si>
  <si>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</si>
  <si>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</si>
  <si>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</si>
  <si>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</si>
  <si>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</si>
  <si>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</si>
  <si>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</si>
  <si>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</si>
  <si>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</si>
  <si>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</si>
  <si>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</si>
  <si>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</si>
  <si>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</si>
  <si>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</si>
  <si>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</si>
  <si>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</si>
  <si>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</si>
  <si>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</si>
  <si>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</si>
  <si>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</si>
  <si>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</si>
  <si>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</si>
  <si>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</si>
  <si>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</si>
  <si>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</si>
  <si>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</si>
  <si>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</si>
  <si>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</si>
  <si>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</si>
  <si>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</si>
  <si>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</si>
  <si>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</si>
  <si>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</si>
  <si>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</si>
  <si>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</si>
  <si>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</si>
  <si>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</si>
  <si>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</si>
  <si>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</si>
  <si>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</si>
  <si>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</si>
  <si>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</si>
  <si>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</si>
  <si>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</si>
  <si>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</si>
  <si>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</si>
  <si>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</si>
  <si>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</si>
  <si>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</si>
  <si>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</si>
  <si>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</si>
  <si>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</si>
  <si>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</si>
  <si>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</si>
  <si>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</si>
  <si>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</si>
  <si>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</si>
  <si>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</si>
  <si>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</si>
  <si>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</si>
  <si>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</si>
  <si>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</si>
  <si>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</si>
  <si>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</si>
  <si>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</si>
  <si>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</si>
  <si>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</si>
  <si>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</si>
  <si>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</si>
  <si>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</si>
  <si>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</si>
  <si>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</si>
  <si>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</si>
  <si>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</si>
  <si>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</si>
  <si>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</si>
  <si>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</si>
  <si>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</si>
  <si>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</si>
  <si>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</si>
  <si>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</si>
  <si>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</si>
  <si>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</si>
  <si>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</si>
  <si>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</si>
  <si>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</si>
  <si>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</si>
  <si>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</si>
  <si>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</si>
  <si>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</si>
  <si>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</si>
  <si>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</si>
  <si>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</si>
  <si>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</si>
  <si>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</si>
  <si>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</si>
  <si>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</si>
  <si>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</si>
  <si>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</si>
  <si>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</si>
  <si>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</si>
  <si>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</si>
  <si>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</si>
  <si>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</si>
  <si>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</si>
  <si>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</si>
  <si>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</si>
  <si>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</si>
  <si>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</si>
  <si>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</si>
  <si>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</si>
  <si>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</si>
  <si>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</si>
  <si>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</si>
  <si>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</si>
  <si>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</si>
  <si>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</si>
  <si>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</si>
  <si>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</si>
  <si>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</si>
  <si>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</si>
  <si>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</si>
  <si>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</si>
  <si>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</si>
  <si>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</si>
  <si>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</si>
  <si>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</si>
  <si>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</si>
  <si>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</si>
  <si>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</si>
  <si>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</si>
  <si>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</si>
  <si>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</si>
  <si>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</si>
  <si>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</si>
  <si>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</si>
  <si>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</si>
  <si>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</si>
  <si>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</si>
  <si>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</si>
  <si>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</si>
  <si>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</si>
  <si>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</si>
  <si>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</si>
  <si>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</si>
  <si>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</si>
  <si>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</si>
  <si>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</si>
  <si>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</si>
  <si>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</si>
  <si>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</si>
  <si>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</si>
  <si>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</si>
  <si>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</si>
  <si>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</si>
  <si>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</si>
  <si>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</si>
  <si>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</si>
  <si>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</si>
  <si>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</si>
  <si>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</si>
  <si>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</si>
  <si>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</si>
  <si>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</si>
  <si>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</si>
  <si>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</si>
  <si>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</si>
  <si>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</si>
  <si>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</si>
  <si>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</si>
  <si>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</si>
  <si>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</si>
  <si>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</si>
  <si>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</si>
  <si>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</si>
  <si>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</si>
  <si>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</si>
  <si>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</si>
  <si>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</si>
  <si>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</si>
  <si>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</si>
  <si>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</si>
  <si>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</si>
  <si>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</si>
  <si>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</si>
  <si>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</si>
  <si>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</si>
  <si>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</si>
  <si>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</si>
  <si>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</si>
  <si>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</si>
  <si>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</si>
  <si>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</si>
  <si>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</si>
  <si>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</si>
  <si>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</si>
  <si>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</si>
  <si>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</si>
  <si>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</si>
  <si>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</si>
  <si>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</si>
  <si>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</si>
  <si>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</si>
  <si>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</si>
  <si>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</si>
  <si>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</si>
  <si>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</si>
  <si>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</si>
  <si>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</si>
  <si>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</si>
  <si>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</si>
  <si>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</si>
  <si>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</si>
  <si>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</si>
  <si>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</si>
  <si>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</si>
  <si>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</si>
  <si>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</si>
  <si>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</si>
  <si>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</si>
  <si>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</si>
  <si>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</si>
  <si>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</si>
  <si>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</si>
  <si>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</si>
  <si>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</si>
  <si>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</si>
  <si>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</si>
  <si>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</si>
  <si>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</si>
  <si>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</si>
  <si>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</si>
  <si>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</si>
  <si>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</si>
  <si>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</si>
  <si>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</si>
  <si>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</si>
  <si>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</si>
  <si>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</si>
  <si>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</si>
  <si>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</si>
  <si>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</si>
  <si>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</si>
  <si>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</si>
  <si>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</si>
  <si>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</si>
  <si>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</si>
  <si>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</si>
  <si>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</si>
  <si>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</si>
  <si>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</si>
  <si>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</si>
  <si>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</si>
  <si>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</si>
  <si>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</si>
  <si>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</si>
  <si>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</si>
  <si>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</si>
  <si>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</si>
  <si>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</si>
  <si>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</si>
  <si>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</si>
  <si>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</si>
  <si>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</si>
  <si>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</si>
  <si>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</si>
  <si>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</si>
  <si>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</si>
  <si>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</si>
  <si>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</si>
  <si>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</si>
  <si>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</si>
  <si>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</si>
  <si>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</si>
  <si>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</si>
  <si>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</si>
  <si>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</si>
  <si>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</si>
  <si>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</si>
  <si>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</si>
  <si>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</si>
  <si>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</si>
  <si>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</si>
  <si>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</si>
  <si>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</si>
  <si>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</si>
  <si>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</si>
  <si>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</si>
  <si>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</si>
  <si>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</si>
  <si>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</si>
  <si>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</si>
  <si>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</si>
  <si>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</si>
  <si>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</si>
  <si>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</si>
  <si>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</si>
  <si>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</si>
  <si>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</si>
  <si>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</si>
  <si>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</si>
  <si>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</si>
  <si>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</si>
  <si>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</si>
  <si>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</si>
  <si>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</si>
  <si>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</si>
  <si>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</si>
  <si>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</si>
  <si>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</si>
  <si>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</si>
  <si>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</si>
  <si>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</si>
  <si>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</si>
  <si>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</si>
  <si>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</si>
  <si>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</si>
  <si>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</si>
  <si>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</si>
  <si>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</si>
  <si>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</si>
  <si>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</si>
  <si>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</si>
  <si>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</si>
  <si>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</si>
  <si>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</si>
  <si>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</si>
  <si>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</si>
  <si>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</si>
  <si>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</si>
  <si>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</si>
  <si>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</si>
  <si>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</si>
  <si>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</si>
  <si>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</si>
  <si>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</si>
  <si>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</si>
  <si>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</si>
  <si>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</si>
  <si>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</si>
  <si>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</si>
  <si>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</si>
  <si>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</si>
  <si>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</si>
  <si>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</si>
  <si>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</si>
  <si>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</si>
  <si>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</si>
  <si>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</si>
  <si>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</si>
  <si>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</si>
  <si>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</si>
  <si>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</si>
  <si>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</si>
  <si>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</si>
  <si>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</si>
  <si>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</si>
  <si>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</si>
  <si>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</si>
  <si>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</si>
  <si>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</si>
  <si>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</si>
  <si>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</si>
  <si>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</si>
  <si>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</si>
  <si>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</si>
  <si>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</si>
  <si>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</si>
  <si>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</si>
  <si>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</si>
  <si>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</si>
  <si>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</si>
  <si>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</si>
  <si>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</si>
  <si>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</si>
  <si>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</si>
  <si>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</si>
  <si>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</si>
  <si>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</si>
  <si>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</si>
  <si>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</si>
  <si>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</si>
  <si>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</si>
  <si>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</si>
  <si>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</si>
  <si>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</si>
  <si>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</si>
  <si>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</si>
  <si>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</si>
  <si>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</si>
  <si>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</si>
  <si>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</si>
  <si>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</si>
  <si>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</si>
  <si>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</si>
  <si>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</si>
  <si>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</si>
  <si>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</si>
  <si>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</si>
  <si>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</si>
  <si>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</si>
  <si>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</si>
  <si>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</si>
  <si>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</si>
  <si>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</si>
  <si>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</si>
  <si>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</si>
  <si>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</si>
  <si>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</si>
  <si>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</si>
  <si>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</si>
  <si>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</si>
  <si>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</si>
  <si>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</si>
  <si>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</si>
  <si>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</si>
  <si>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</si>
  <si>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</si>
  <si>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</si>
  <si>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</si>
  <si>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</si>
  <si>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</si>
  <si>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</si>
  <si>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</si>
  <si>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</si>
  <si>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</si>
  <si>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</si>
  <si>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</si>
  <si>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</si>
  <si>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</si>
  <si>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</si>
  <si>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</si>
  <si>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</si>
  <si>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</si>
  <si>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</si>
  <si>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</si>
  <si>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</si>
  <si>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</si>
  <si>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</si>
  <si>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</si>
  <si>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</si>
  <si>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</si>
  <si>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</si>
  <si>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</si>
  <si>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</si>
  <si>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</si>
  <si>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</si>
  <si>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</si>
  <si>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</si>
  <si>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</si>
  <si>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</si>
  <si>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</si>
  <si>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</si>
  <si>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</si>
  <si>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</si>
  <si>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</si>
  <si>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</si>
  <si>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</si>
  <si>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</si>
  <si>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</si>
  <si>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</si>
  <si>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</si>
  <si>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</si>
  <si>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</si>
  <si>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</si>
  <si>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</si>
  <si>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</si>
  <si>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</si>
  <si>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</si>
  <si>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</si>
  <si>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</si>
  <si>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</si>
  <si>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</si>
  <si>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</si>
  <si>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</si>
  <si>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</si>
  <si>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</si>
  <si>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</si>
  <si>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</si>
  <si>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</si>
  <si>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</si>
  <si>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</si>
  <si>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</si>
  <si>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</si>
  <si>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</si>
  <si>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</si>
  <si>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</si>
  <si>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</si>
  <si>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</si>
  <si>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</si>
  <si>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</si>
  <si>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</si>
  <si>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</si>
  <si>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</si>
  <si>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</si>
  <si>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</si>
  <si>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</si>
  <si>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</si>
  <si>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</si>
  <si>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</si>
  <si>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</si>
  <si>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</si>
  <si>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</si>
  <si>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</si>
  <si>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</si>
  <si>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</si>
  <si>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</si>
  <si>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</si>
  <si>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</si>
  <si>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</si>
  <si>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</si>
  <si>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</si>
  <si>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</si>
  <si>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</si>
  <si>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</si>
  <si>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</si>
  <si>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</si>
  <si>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</si>
  <si>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</si>
  <si>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</si>
  <si>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</si>
  <si>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</si>
  <si>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</si>
  <si>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</si>
  <si>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</si>
  <si>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</si>
  <si>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</si>
  <si>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</si>
  <si>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</si>
  <si>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</si>
  <si>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</si>
  <si>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</si>
  <si>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</si>
  <si>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</si>
  <si>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</si>
  <si>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</si>
  <si>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</si>
  <si>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</si>
  <si>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</si>
  <si>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</si>
  <si>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</si>
  <si>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</si>
  <si>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</si>
  <si>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</si>
  <si>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</si>
  <si>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</si>
  <si>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</si>
  <si>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</si>
  <si>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</si>
  <si>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</si>
  <si>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</si>
  <si>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</si>
  <si>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</si>
  <si>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</si>
  <si>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</si>
  <si>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</si>
  <si>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</si>
  <si>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</si>
  <si>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</si>
  <si>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</si>
  <si>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</si>
  <si>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</si>
  <si>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</si>
  <si>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</si>
  <si>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</si>
  <si>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</si>
  <si>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</si>
  <si>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</si>
  <si>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</si>
  <si>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</si>
  <si>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</si>
  <si>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</si>
  <si>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</si>
  <si>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</si>
  <si>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</si>
  <si>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</si>
  <si>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</si>
  <si>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</si>
  <si>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</si>
  <si>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</si>
  <si>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</si>
  <si>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</si>
  <si>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</si>
  <si>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</si>
  <si>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</si>
  <si>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</si>
  <si>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</si>
  <si>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</si>
  <si>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</si>
  <si>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</si>
  <si>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</si>
  <si>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</si>
  <si>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</si>
  <si>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</si>
  <si>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</si>
  <si>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</si>
  <si>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</si>
  <si>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</si>
  <si>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</si>
  <si>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</si>
  <si>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</si>
  <si>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</si>
  <si>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</si>
  <si>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</si>
  <si>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</si>
  <si>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</si>
  <si>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</si>
  <si>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</si>
  <si>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</si>
  <si>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</si>
  <si>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</si>
  <si>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</si>
  <si>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</si>
  <si>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</si>
  <si>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</si>
  <si>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</si>
  <si>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</si>
  <si>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</si>
  <si>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</si>
  <si>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</si>
  <si>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</si>
  <si>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</si>
  <si>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</si>
  <si>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</si>
  <si>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</si>
  <si>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</si>
  <si>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</si>
  <si>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</si>
  <si>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</si>
  <si>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</si>
  <si>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</si>
  <si>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</si>
  <si>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</si>
  <si>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</si>
  <si>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</si>
  <si>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</si>
  <si>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</si>
  <si>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</si>
  <si>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</si>
  <si>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</si>
  <si>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</si>
  <si>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</si>
  <si>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</si>
  <si>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</si>
  <si>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</si>
  <si>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</si>
  <si>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</si>
  <si>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</si>
  <si>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</si>
  <si>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</si>
  <si>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</si>
  <si>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</si>
  <si>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</si>
  <si>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</si>
  <si>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</si>
  <si>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</si>
  <si>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</si>
  <si>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</si>
  <si>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</si>
  <si>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</si>
  <si>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</si>
  <si>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</si>
  <si>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</si>
  <si>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</si>
  <si>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</si>
  <si>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</si>
  <si>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</si>
  <si>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</si>
  <si>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</si>
  <si>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</si>
  <si>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</si>
  <si>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</si>
  <si>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</si>
  <si>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</si>
  <si>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</si>
  <si>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</si>
  <si>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</si>
  <si>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</si>
  <si>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</si>
  <si>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</si>
  <si>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</si>
  <si>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</si>
  <si>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</si>
  <si>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</si>
  <si>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</si>
  <si>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</si>
  <si>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</si>
  <si>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</si>
  <si>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</si>
  <si>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</si>
  <si>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</si>
  <si>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</si>
  <si>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</si>
  <si>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</si>
  <si>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</si>
  <si>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</si>
  <si>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</si>
  <si>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</si>
  <si>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</si>
  <si>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</si>
  <si>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</si>
  <si>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</si>
  <si>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</si>
  <si>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</si>
  <si>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</si>
  <si>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</si>
  <si>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</si>
  <si>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</si>
  <si>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</si>
  <si>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</si>
  <si>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</si>
  <si>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</si>
  <si>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</si>
  <si>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</si>
  <si>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</si>
  <si>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</si>
  <si>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</si>
  <si>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</si>
  <si>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</si>
  <si>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</si>
  <si>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</si>
  <si>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</si>
  <si>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</si>
  <si>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</si>
  <si>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</si>
  <si>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</si>
  <si>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</si>
  <si>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</si>
  <si>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</si>
  <si>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</si>
  <si>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</si>
  <si>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</si>
  <si>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</si>
  <si>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</si>
  <si>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</si>
  <si>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</si>
  <si>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</si>
  <si>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</si>
  <si>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</si>
  <si>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</si>
  <si>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</si>
  <si>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</si>
  <si>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</si>
  <si>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</si>
  <si>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</si>
  <si>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</si>
  <si>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</si>
  <si>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</si>
  <si>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</si>
  <si>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</si>
  <si>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</si>
  <si>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</si>
  <si>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</si>
  <si>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</si>
  <si>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</si>
  <si>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</si>
  <si>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</si>
  <si>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</si>
  <si>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</si>
  <si>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</si>
  <si>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</si>
  <si>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</si>
  <si>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</si>
  <si>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</si>
  <si>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</si>
  <si>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</si>
  <si>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</si>
  <si>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</si>
  <si>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</si>
  <si>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</si>
  <si>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</si>
  <si>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</si>
  <si>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</si>
  <si>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</si>
  <si>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</si>
  <si>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</si>
  <si>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</si>
  <si>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</si>
  <si>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</si>
  <si>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</si>
  <si>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</si>
  <si>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</si>
  <si>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</si>
  <si>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</si>
  <si>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</si>
  <si>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</si>
  <si>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</si>
  <si>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</si>
  <si>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</si>
  <si>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</si>
  <si>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</si>
  <si>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</si>
  <si>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</si>
  <si>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</si>
  <si>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</si>
  <si>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</si>
  <si>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</si>
  <si>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</si>
  <si>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</si>
  <si>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</si>
  <si>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</si>
  <si>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</si>
  <si>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</si>
  <si>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</si>
  <si>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</si>
  <si>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</si>
  <si>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</si>
  <si>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</si>
  <si>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</si>
  <si>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</si>
  <si>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</si>
  <si>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</si>
  <si>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</si>
  <si>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</si>
  <si>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</si>
  <si>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</si>
  <si>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</si>
  <si>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</si>
  <si>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</si>
  <si>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</si>
  <si>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</si>
  <si>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</si>
  <si>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</si>
  <si>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</si>
  <si>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</si>
  <si>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</si>
  <si>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</si>
  <si>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</si>
  <si>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</si>
  <si>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</si>
  <si>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</si>
  <si>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</si>
  <si>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</si>
  <si>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</si>
  <si>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</si>
  <si>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</si>
  <si>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</si>
  <si>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</si>
  <si>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</si>
  <si>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</si>
  <si>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</si>
  <si>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</si>
  <si>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</si>
  <si>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</si>
  <si>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</si>
  <si>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</si>
  <si>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</si>
  <si>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</si>
  <si>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</si>
  <si>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</si>
  <si>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</si>
  <si>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</si>
  <si>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</si>
  <si>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</si>
  <si>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</si>
  <si>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</si>
  <si>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</si>
  <si>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</si>
  <si>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</si>
  <si>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</si>
  <si>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</si>
  <si>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</si>
  <si>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</si>
  <si>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</si>
  <si>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</si>
  <si>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</si>
  <si>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</si>
  <si>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</si>
  <si>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</si>
  <si>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</si>
  <si>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</si>
  <si>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</si>
  <si>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</si>
  <si>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</si>
  <si>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</si>
  <si>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</si>
  <si>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</si>
  <si>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</si>
  <si>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</si>
  <si>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</si>
  <si>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</si>
  <si>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</si>
  <si>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</si>
  <si>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</si>
  <si>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</si>
  <si>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</si>
  <si>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</si>
  <si>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</si>
  <si>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</si>
  <si>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</si>
  <si>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</si>
  <si>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</si>
  <si>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</si>
  <si>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</si>
  <si>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</si>
  <si>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</si>
  <si>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</si>
  <si>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</si>
  <si>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</si>
  <si>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</si>
  <si>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</si>
  <si>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</si>
  <si>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</si>
  <si>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</si>
  <si>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</si>
  <si>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</si>
  <si>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</si>
  <si>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</si>
  <si>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</si>
  <si>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</si>
  <si>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</si>
  <si>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</si>
  <si>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</si>
  <si>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</si>
  <si>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</si>
  <si>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</si>
  <si>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</si>
  <si>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</si>
  <si>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</si>
  <si>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</si>
  <si>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</si>
  <si>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</si>
  <si>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</si>
  <si>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</si>
  <si>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</si>
  <si>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</si>
  <si>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</si>
  <si>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</si>
  <si>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</si>
  <si>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</si>
  <si>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</si>
  <si>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</si>
  <si>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</si>
  <si>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</si>
  <si>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</si>
  <si>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</si>
  <si>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</si>
  <si>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</si>
  <si>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</si>
  <si>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</si>
  <si>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</si>
  <si>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</si>
  <si>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</si>
  <si>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</si>
  <si>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</si>
  <si>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</si>
  <si>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</si>
  <si>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</si>
  <si>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</si>
  <si>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</si>
  <si>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</si>
  <si>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</si>
  <si>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</si>
  <si>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</si>
  <si>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</si>
  <si>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</si>
  <si>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</si>
  <si>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</si>
  <si>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</si>
  <si>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</si>
  <si>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</si>
  <si>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</si>
  <si>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</si>
  <si>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</si>
  <si>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</si>
  <si>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</si>
  <si>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</si>
  <si>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</si>
  <si>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</si>
  <si>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</si>
  <si>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</si>
  <si>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</si>
  <si>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</si>
  <si>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</si>
  <si>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</si>
  <si>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</si>
  <si>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</si>
  <si>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</si>
  <si>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</si>
  <si>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</si>
  <si>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</si>
  <si>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</si>
  <si>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</si>
  <si>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</si>
  <si>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</si>
  <si>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</si>
  <si>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</si>
  <si>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</si>
  <si>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</si>
  <si>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</si>
  <si>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</si>
  <si>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</si>
  <si>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</si>
  <si>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</si>
  <si>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</si>
  <si>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</si>
  <si>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</si>
  <si>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</si>
  <si>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</si>
  <si>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</si>
  <si>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</si>
  <si>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</si>
  <si>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</si>
  <si>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</si>
  <si>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</si>
  <si>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</si>
  <si>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</si>
  <si>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</si>
  <si>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</si>
  <si>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</si>
  <si>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</si>
  <si>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</si>
  <si>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</si>
  <si>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</si>
  <si>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</si>
  <si>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</si>
  <si>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</si>
  <si>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</si>
  <si>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</si>
  <si>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</si>
  <si>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</si>
  <si>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</si>
  <si>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</si>
  <si>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</si>
  <si>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</si>
  <si>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</si>
  <si>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</si>
  <si>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</si>
  <si>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</si>
  <si>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</si>
  <si>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</si>
  <si>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</si>
  <si>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</si>
  <si>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</si>
  <si>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</si>
  <si>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</si>
  <si>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</si>
  <si>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</si>
  <si>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</si>
  <si>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</si>
  <si>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</si>
  <si>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</si>
  <si>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</si>
  <si>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</si>
  <si>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</si>
  <si>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</si>
  <si>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</si>
  <si>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</si>
  <si>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</si>
  <si>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</si>
  <si>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</si>
  <si>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</si>
  <si>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</si>
  <si>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</si>
  <si>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</si>
  <si>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</si>
  <si>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</si>
  <si>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</si>
  <si>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</si>
  <si>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</si>
  <si>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</si>
  <si>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</si>
  <si>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</si>
  <si>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</si>
  <si>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</si>
  <si>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</si>
  <si>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</si>
  <si>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</si>
  <si>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</si>
  <si>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</si>
  <si>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</si>
  <si>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</si>
  <si>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</si>
  <si>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</si>
  <si>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</si>
  <si>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</si>
  <si>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</si>
  <si>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</si>
  <si>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</si>
  <si>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</si>
  <si>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</si>
  <si>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</si>
  <si>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</si>
  <si>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</si>
  <si>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</si>
  <si>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</si>
  <si>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</si>
  <si>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</si>
  <si>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</si>
  <si>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</si>
  <si>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</si>
  <si>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</si>
  <si>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</si>
  <si>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</si>
  <si>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</si>
  <si>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</si>
  <si>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</si>
  <si>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</si>
  <si>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</si>
  <si>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</si>
  <si>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</si>
  <si>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</si>
  <si>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</si>
  <si>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</si>
  <si>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</si>
  <si>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</si>
  <si>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</si>
  <si>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</si>
  <si>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</si>
  <si>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</si>
  <si>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</si>
  <si>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</si>
  <si>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</si>
  <si>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</si>
  <si>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</si>
  <si>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</si>
  <si>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</si>
  <si>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</si>
  <si>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</si>
  <si>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</si>
  <si>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</si>
  <si>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</si>
  <si>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</si>
  <si>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</si>
  <si>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</si>
  <si>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</si>
  <si>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</si>
  <si>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</si>
  <si>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</si>
  <si>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</si>
  <si>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</si>
  <si>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</si>
  <si>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</si>
  <si>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</si>
  <si>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</si>
  <si>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</si>
  <si>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</si>
  <si>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</si>
  <si>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</si>
  <si>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</si>
  <si>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</si>
  <si>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</si>
  <si>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</si>
  <si>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</si>
  <si>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</si>
  <si>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</si>
  <si>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</si>
  <si>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</si>
  <si>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</si>
  <si>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</si>
  <si>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</si>
  <si>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</si>
  <si>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</si>
  <si>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</si>
  <si>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</si>
  <si>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</si>
  <si>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</si>
  <si>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</si>
  <si>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</si>
  <si>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</si>
  <si>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</si>
  <si>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</si>
  <si>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</si>
  <si>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</si>
  <si>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</si>
  <si>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</si>
  <si>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</si>
  <si>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</si>
  <si>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</si>
  <si>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</si>
  <si>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</si>
  <si>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</si>
  <si>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</si>
  <si>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</si>
  <si>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</si>
  <si>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</si>
  <si>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</si>
  <si>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</si>
  <si>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</si>
  <si>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</si>
  <si>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</si>
  <si>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</si>
  <si>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</si>
  <si>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</si>
  <si>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</si>
  <si>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</si>
  <si>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</si>
  <si>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</si>
  <si>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</si>
  <si>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</si>
  <si>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</si>
  <si>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</si>
  <si>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</si>
  <si>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</si>
  <si>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</si>
  <si>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</si>
  <si>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</si>
  <si>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</si>
  <si>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</si>
  <si>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</si>
  <si>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</si>
  <si>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</si>
  <si>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</si>
  <si>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</si>
  <si>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</si>
  <si>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</si>
  <si>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</si>
  <si>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</si>
  <si>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</si>
  <si>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</si>
  <si>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</si>
  <si>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</si>
  <si>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</si>
  <si>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</si>
  <si>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</si>
  <si>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</si>
  <si>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</si>
  <si>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</si>
  <si>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</si>
  <si>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</si>
  <si>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</si>
  <si>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</si>
  <si>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</si>
  <si>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</si>
  <si>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</si>
  <si>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</si>
  <si>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</si>
  <si>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</si>
  <si>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</si>
  <si>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</si>
  <si>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</si>
  <si>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</si>
  <si>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</si>
  <si>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</si>
  <si>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</si>
  <si>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</si>
  <si>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</si>
  <si>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</si>
  <si>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</si>
  <si>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</si>
  <si>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</si>
  <si>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</si>
  <si>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</si>
  <si>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</si>
  <si>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</si>
  <si>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</si>
  <si>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</si>
  <si>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</si>
  <si>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</si>
  <si>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</si>
  <si>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</si>
  <si>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</si>
  <si>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</si>
  <si>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</si>
  <si>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</si>
  <si>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</si>
  <si>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</si>
  <si>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</si>
  <si>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</si>
  <si>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</si>
  <si>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</si>
  <si>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</si>
  <si>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</si>
  <si>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</si>
  <si>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</si>
  <si>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</si>
  <si>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</si>
  <si>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</si>
  <si>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</si>
  <si>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</si>
  <si>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</si>
  <si>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</si>
  <si>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</si>
  <si>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</si>
  <si>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</si>
  <si>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</si>
  <si>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</si>
  <si>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</si>
  <si>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</si>
  <si>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</si>
  <si>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</si>
  <si>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</si>
  <si>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</si>
  <si>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</si>
  <si>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</si>
  <si>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</si>
  <si>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</si>
  <si>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</si>
  <si>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</si>
  <si>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</si>
  <si>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</si>
  <si>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</si>
  <si>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</si>
  <si>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</si>
  <si>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</si>
  <si>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</si>
  <si>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</si>
  <si>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</si>
  <si>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</si>
  <si>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</si>
  <si>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</si>
  <si>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</si>
  <si>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</si>
  <si>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</si>
  <si>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</si>
  <si>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</si>
  <si>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</si>
  <si>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</si>
  <si>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</si>
  <si>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</si>
  <si>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</si>
  <si>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</si>
  <si>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</si>
  <si>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</si>
  <si>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</si>
  <si>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</si>
  <si>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</si>
  <si>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</si>
  <si>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</si>
  <si>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</si>
  <si>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</si>
  <si>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</si>
  <si>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</si>
  <si>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</si>
  <si>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</si>
  <si>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</si>
  <si>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</si>
  <si>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</si>
  <si>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</si>
  <si>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</si>
  <si>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</si>
  <si>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</si>
  <si>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</si>
  <si>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</si>
  <si>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</si>
  <si>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</si>
  <si>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</si>
  <si>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</si>
  <si>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</si>
  <si>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</si>
  <si>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</si>
  <si>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</si>
  <si>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</si>
  <si>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</si>
  <si>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</si>
  <si>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</si>
  <si>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</si>
  <si>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</si>
  <si>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</si>
  <si>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</si>
  <si>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</si>
  <si>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</si>
  <si>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</si>
  <si>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</si>
  <si>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</si>
  <si>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</si>
  <si>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</si>
  <si>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</si>
  <si>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</si>
  <si>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</si>
  <si>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</si>
  <si>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</si>
  <si>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</si>
  <si>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</si>
  <si>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</si>
  <si>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</si>
  <si>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</si>
  <si>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</si>
  <si>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</si>
  <si>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</si>
  <si>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</si>
  <si>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</si>
  <si>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</si>
  <si>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</si>
  <si>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</si>
  <si>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</si>
  <si>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</si>
  <si>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</si>
  <si>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</si>
  <si>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</si>
  <si>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</si>
  <si>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</si>
  <si>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</si>
  <si>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</si>
  <si>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</si>
  <si>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</si>
  <si>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</si>
  <si>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</si>
  <si>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</si>
  <si>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</si>
  <si>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</si>
  <si>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</si>
  <si>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</si>
  <si>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</si>
  <si>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</si>
  <si>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</si>
  <si>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</si>
  <si>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</si>
  <si>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</si>
  <si>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</si>
  <si>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</si>
  <si>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</si>
  <si>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</si>
  <si>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</si>
  <si>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</si>
  <si>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</si>
  <si>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</si>
  <si>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</si>
  <si>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</si>
  <si>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</si>
  <si>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</si>
  <si>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</si>
  <si>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</si>
  <si>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</si>
  <si>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</si>
  <si>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</si>
  <si>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</si>
  <si>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</si>
  <si>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</si>
  <si>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</si>
  <si>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</si>
  <si>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</si>
  <si>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</si>
  <si>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</si>
  <si>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</si>
  <si>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</si>
  <si>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</si>
  <si>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</si>
  <si>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</si>
  <si>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</si>
  <si>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</si>
  <si>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</si>
  <si>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</si>
  <si>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</si>
  <si>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</si>
  <si>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</si>
  <si>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</si>
  <si>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</si>
  <si>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</si>
  <si>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</si>
  <si>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</si>
  <si>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</si>
  <si>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</si>
  <si>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</si>
  <si>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</si>
  <si>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</si>
  <si>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</si>
  <si>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</si>
  <si>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</si>
  <si>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</si>
  <si>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</si>
  <si>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</si>
  <si>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</si>
  <si>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</si>
  <si>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</si>
  <si>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</si>
  <si>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</si>
  <si>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</si>
  <si>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</si>
  <si>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</si>
  <si>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</si>
  <si>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</si>
  <si>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</si>
  <si>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</si>
  <si>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</si>
  <si>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</si>
  <si>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</si>
  <si>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</si>
  <si>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</si>
  <si>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</si>
  <si>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</si>
  <si>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</si>
  <si>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</si>
  <si>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</si>
  <si>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</si>
  <si>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</si>
  <si>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</si>
  <si>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</si>
  <si>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</si>
  <si>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</si>
  <si>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</si>
  <si>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</si>
  <si>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</si>
  <si>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</si>
  <si>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</si>
  <si>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</si>
  <si>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</si>
  <si>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</si>
  <si>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</si>
  <si>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</si>
  <si>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</si>
  <si>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</si>
  <si>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</si>
  <si>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</si>
  <si>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</si>
  <si>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</si>
  <si>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</si>
  <si>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</si>
  <si>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</si>
  <si>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</si>
  <si>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</si>
  <si>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</si>
  <si>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</si>
  <si>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</si>
  <si>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</si>
  <si>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</si>
  <si>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</si>
  <si>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</si>
  <si>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</si>
  <si>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</si>
  <si>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</si>
  <si>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</si>
  <si>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</si>
  <si>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</si>
  <si>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</si>
  <si>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</si>
  <si>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</si>
  <si>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</si>
  <si>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</si>
  <si>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</si>
  <si>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</si>
  <si>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</si>
  <si>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</si>
  <si>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</si>
  <si>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</si>
  <si>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</si>
  <si>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</si>
  <si>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</si>
  <si>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</si>
  <si>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</si>
  <si>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</si>
  <si>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</si>
  <si>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</si>
  <si>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</si>
  <si>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</si>
  <si>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</si>
  <si>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</si>
  <si>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</si>
  <si>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</si>
  <si>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</si>
  <si>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</si>
  <si>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</si>
  <si>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</si>
  <si>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</si>
  <si>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</si>
  <si>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</si>
  <si>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</si>
  <si>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</si>
  <si>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</si>
  <si>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</si>
  <si>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</si>
  <si>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</si>
  <si>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</si>
  <si>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</si>
  <si>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</si>
  <si>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</si>
  <si>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</si>
  <si>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</si>
  <si>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</si>
  <si>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</si>
  <si>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</si>
  <si>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</si>
  <si>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</si>
  <si>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</si>
  <si>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</si>
  <si>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</si>
  <si>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</si>
  <si>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</si>
  <si>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</si>
  <si>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</si>
  <si>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</si>
  <si>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</si>
  <si>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</si>
  <si>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</si>
  <si>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</si>
  <si>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</si>
  <si>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</si>
  <si>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</si>
  <si>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</si>
  <si>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</si>
  <si>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</si>
  <si>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</si>
  <si>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</si>
  <si>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</si>
  <si>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</si>
  <si>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</si>
  <si>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</si>
  <si>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</si>
  <si>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</si>
  <si>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</si>
  <si>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</si>
  <si>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</si>
  <si>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</si>
  <si>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</si>
  <si>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</si>
  <si>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</si>
  <si>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</si>
  <si>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</si>
  <si>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</si>
  <si>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</si>
  <si>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</si>
  <si>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</si>
  <si>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</si>
  <si>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</si>
  <si>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</si>
  <si>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</si>
  <si>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</si>
  <si>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</si>
  <si>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</si>
  <si>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</si>
  <si>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</si>
  <si>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</si>
  <si>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</si>
  <si>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</si>
  <si>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</si>
  <si>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</si>
  <si>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</si>
  <si>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</si>
  <si>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</si>
  <si>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</si>
  <si>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</si>
  <si>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</si>
  <si>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</si>
  <si>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</si>
  <si>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</si>
  <si>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</si>
  <si>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</si>
  <si>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</si>
  <si>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</si>
  <si>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</si>
  <si>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</si>
  <si>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</si>
  <si>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</si>
  <si>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</si>
  <si>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</si>
  <si>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</si>
  <si>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</si>
  <si>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</si>
  <si>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</si>
  <si>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</si>
  <si>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</si>
  <si>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</si>
  <si>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</si>
  <si>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</si>
  <si>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</si>
  <si>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</si>
  <si>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</si>
  <si>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</si>
  <si>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</si>
  <si>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</si>
  <si>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</si>
  <si>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</si>
  <si>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</si>
  <si>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</si>
  <si>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</si>
  <si>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</si>
  <si>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</si>
  <si>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</si>
  <si>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</si>
  <si>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</si>
  <si>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</si>
  <si>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</si>
  <si>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</si>
  <si>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</si>
  <si>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</si>
  <si>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</si>
  <si>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</si>
  <si>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</si>
  <si>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</si>
  <si>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</si>
  <si>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</si>
  <si>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</si>
  <si>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</si>
  <si>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</si>
  <si>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</si>
  <si>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</si>
  <si>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</si>
  <si>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</si>
  <si>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</si>
  <si>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</si>
  <si>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</si>
  <si>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</si>
  <si>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</si>
  <si>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</si>
  <si>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</si>
  <si>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</si>
  <si>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</si>
  <si>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</si>
  <si>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</si>
  <si>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</si>
  <si>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</si>
  <si>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</si>
  <si>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</si>
  <si>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</si>
  <si>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</si>
  <si>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</si>
  <si>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</si>
  <si>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</si>
  <si>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</si>
  <si>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</si>
  <si>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</si>
  <si>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</si>
  <si>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</si>
  <si>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</si>
  <si>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</si>
  <si>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</si>
  <si>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</si>
  <si>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</si>
  <si>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</si>
  <si>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</si>
  <si>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</si>
  <si>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</si>
  <si>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</si>
  <si>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</si>
  <si>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</si>
  <si>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</si>
  <si>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</si>
  <si>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</si>
  <si>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</si>
  <si>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</si>
  <si>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</si>
  <si>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</si>
  <si>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</si>
  <si>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</si>
  <si>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</si>
  <si>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</si>
  <si>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</si>
  <si>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</si>
  <si>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</si>
  <si>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</si>
  <si>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</si>
  <si>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</si>
  <si>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</si>
  <si>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</si>
  <si>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</si>
  <si>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</si>
  <si>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</si>
  <si>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</si>
  <si>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</si>
  <si>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</si>
  <si>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</si>
  <si>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</si>
  <si>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</si>
  <si>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</si>
  <si>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</si>
  <si>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</si>
  <si>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</si>
  <si>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</si>
  <si>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</si>
  <si>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</si>
  <si>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</si>
  <si>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</si>
  <si>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</si>
  <si>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</si>
  <si>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</si>
  <si>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</si>
  <si>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</si>
  <si>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</si>
  <si>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</si>
  <si>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</si>
  <si>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</si>
  <si>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</si>
  <si>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</si>
  <si>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</si>
  <si>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</si>
  <si>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</si>
  <si>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</si>
  <si>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</si>
  <si>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</si>
  <si>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</si>
  <si>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</si>
  <si>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</si>
  <si>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</si>
  <si>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</si>
  <si>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</si>
  <si>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</si>
  <si>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</si>
  <si>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</si>
  <si>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</si>
  <si>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</si>
  <si>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</si>
  <si>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</si>
  <si>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</si>
  <si>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</si>
  <si>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</si>
  <si>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</si>
  <si>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</si>
  <si>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</si>
  <si>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</si>
  <si>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</si>
  <si>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</si>
  <si>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</si>
  <si>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</si>
  <si>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</si>
  <si>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</si>
  <si>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</si>
  <si>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</si>
  <si>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</si>
  <si>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</si>
  <si>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</si>
  <si>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</si>
  <si>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</si>
  <si>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</si>
  <si>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</si>
  <si>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</si>
  <si>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</si>
  <si>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</si>
  <si>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</si>
  <si>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</si>
  <si>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</si>
  <si>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</si>
  <si>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</si>
  <si>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</si>
  <si>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</si>
  <si>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</si>
  <si>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</si>
  <si>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</si>
  <si>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</si>
  <si>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</si>
  <si>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</si>
  <si>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</si>
  <si>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</si>
  <si>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</si>
  <si>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</si>
  <si>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</si>
  <si>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</si>
  <si>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</si>
  <si>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</si>
  <si>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</si>
  <si>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</si>
  <si>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</si>
  <si>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</si>
  <si>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</si>
  <si>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</si>
  <si>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</si>
  <si>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</si>
  <si>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</si>
  <si>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</si>
  <si>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</si>
  <si>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</si>
  <si>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</si>
  <si>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</si>
  <si>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</si>
  <si>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</si>
  <si>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</si>
  <si>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</si>
  <si>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</si>
  <si>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</si>
  <si>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</si>
  <si>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</si>
  <si>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</si>
  <si>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</si>
  <si>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</si>
  <si>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</si>
  <si>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</si>
  <si>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</si>
  <si>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</si>
  <si>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</si>
  <si>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</si>
  <si>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</si>
  <si>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</si>
  <si>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</si>
  <si>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</si>
  <si>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</si>
  <si>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</si>
  <si>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</si>
  <si>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</si>
  <si>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</si>
  <si>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</si>
  <si>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</si>
  <si>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</si>
  <si>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</si>
  <si>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</si>
  <si>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</si>
  <si>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</si>
  <si>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</si>
  <si>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</si>
  <si>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</si>
  <si>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</si>
  <si>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</si>
  <si>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</si>
  <si>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</si>
  <si>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</si>
  <si>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</si>
  <si>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</si>
  <si>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</si>
  <si>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</si>
  <si>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</si>
  <si>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</si>
  <si>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</si>
  <si>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</si>
  <si>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</si>
  <si>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</si>
  <si>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</si>
  <si>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</si>
  <si>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</si>
  <si>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</si>
  <si>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</si>
  <si>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</si>
  <si>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</si>
  <si>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</si>
  <si>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</si>
  <si>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</si>
  <si>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</si>
  <si>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</si>
  <si>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</si>
  <si>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</si>
  <si>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</si>
  <si>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</si>
  <si>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</si>
  <si>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</si>
  <si>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</si>
  <si>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</si>
  <si>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</si>
  <si>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</si>
  <si>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</si>
  <si>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</si>
  <si>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</si>
  <si>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</si>
  <si>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</si>
  <si>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</si>
  <si>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</si>
  <si>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</si>
  <si>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</si>
  <si>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</si>
  <si>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</si>
  <si>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</si>
  <si>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</si>
  <si>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</si>
  <si>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</si>
  <si>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</si>
  <si>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</si>
  <si>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</si>
  <si>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</si>
  <si>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</si>
  <si>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</si>
  <si>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</si>
  <si>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</si>
  <si>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</si>
  <si>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</si>
  <si>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</si>
  <si>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</si>
  <si>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</si>
  <si>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</si>
  <si>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</si>
  <si>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</si>
  <si>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</si>
  <si>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</si>
  <si>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</si>
  <si>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</si>
  <si>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</si>
  <si>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</si>
  <si>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</si>
  <si>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</si>
  <si>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</si>
  <si>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</si>
  <si>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</si>
  <si>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</si>
  <si>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</si>
  <si>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</si>
  <si>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</si>
  <si>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</si>
  <si>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</si>
  <si>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</si>
  <si>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</si>
  <si>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</si>
  <si>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</si>
  <si>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</si>
  <si>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</si>
  <si>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</si>
  <si>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</si>
  <si>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</si>
  <si>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</si>
  <si>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</si>
  <si>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</si>
  <si>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</si>
  <si>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</si>
  <si>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</si>
  <si>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</si>
  <si>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</si>
  <si>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</si>
  <si>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</si>
  <si>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</si>
  <si>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</si>
  <si>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</si>
  <si>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</si>
  <si>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</si>
  <si>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</si>
  <si>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</si>
  <si>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</si>
  <si>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</si>
  <si>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</si>
  <si>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</si>
  <si>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</si>
  <si>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</si>
  <si>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</si>
  <si>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</si>
  <si>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</si>
  <si>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</si>
  <si>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</si>
  <si>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</si>
  <si>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</si>
  <si>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</si>
  <si>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</si>
  <si>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</si>
  <si>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</si>
  <si>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</si>
  <si>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</si>
  <si>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</si>
  <si>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</si>
  <si>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</si>
  <si>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</si>
  <si>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</si>
  <si>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</si>
  <si>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</si>
  <si>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</si>
  <si>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</si>
  <si>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</si>
  <si>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</si>
  <si>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</si>
  <si>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</si>
  <si>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</si>
  <si>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</si>
  <si>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</si>
  <si>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</si>
  <si>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</si>
  <si>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</si>
  <si>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</si>
  <si>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</si>
  <si>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</si>
  <si>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</si>
  <si>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</si>
  <si>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</si>
  <si>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</si>
  <si>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</si>
  <si>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</si>
  <si>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</si>
  <si>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</si>
  <si>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</si>
  <si>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</si>
  <si>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</si>
  <si>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</si>
  <si>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</si>
  <si>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</si>
  <si>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</si>
  <si>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</si>
  <si>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</si>
  <si>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</si>
  <si>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</si>
  <si>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</si>
  <si>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</si>
  <si>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</si>
  <si>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</si>
  <si>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</si>
  <si>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</si>
  <si>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</si>
  <si>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</si>
  <si>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</si>
  <si>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</si>
  <si>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</si>
  <si>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</si>
  <si>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</si>
  <si>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</si>
  <si>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</si>
  <si>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</si>
  <si>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</si>
  <si>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</si>
  <si>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</si>
  <si>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</si>
  <si>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</si>
  <si>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</si>
  <si>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</si>
  <si>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</si>
  <si>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</si>
  <si>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</si>
  <si>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</si>
  <si>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</si>
  <si>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</si>
  <si>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</si>
  <si>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</si>
  <si>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</si>
  <si>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</si>
  <si>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</si>
  <si>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</si>
  <si>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</si>
  <si>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</si>
  <si>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</si>
  <si>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</si>
  <si>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</si>
  <si>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</si>
  <si>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</si>
  <si>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</si>
  <si>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</si>
  <si>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</si>
  <si>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</si>
  <si>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</si>
  <si>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</si>
  <si>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</si>
  <si>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</si>
  <si>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</si>
  <si>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</si>
  <si>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</si>
  <si>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</si>
  <si>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</si>
  <si>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</si>
  <si>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</si>
  <si>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</si>
  <si>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</si>
  <si>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</si>
  <si>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</si>
  <si>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</si>
  <si>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</si>
  <si>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</si>
  <si>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</si>
  <si>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</si>
  <si>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</si>
  <si>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</si>
  <si>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</si>
  <si>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</si>
  <si>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</si>
  <si>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</si>
  <si>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</si>
  <si>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</si>
  <si>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</si>
  <si>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</si>
  <si>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</si>
  <si>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</si>
  <si>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</si>
  <si>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</si>
  <si>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</si>
  <si>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</si>
  <si>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</si>
  <si>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</si>
  <si>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</si>
  <si>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</si>
  <si>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</si>
  <si>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</si>
  <si>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</si>
  <si>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</si>
  <si>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</si>
  <si>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</si>
  <si>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</si>
  <si>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</si>
  <si>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</si>
  <si>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</si>
  <si>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</si>
  <si>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</si>
  <si>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</si>
  <si>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</si>
  <si>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</si>
  <si>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</si>
  <si>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</si>
  <si>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</si>
  <si>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</si>
  <si>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</si>
  <si>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</si>
  <si>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</si>
  <si>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</si>
  <si>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</si>
  <si>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</si>
  <si>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</si>
  <si>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</si>
  <si>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</si>
  <si>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</si>
  <si>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</si>
  <si>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</si>
  <si>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</si>
  <si>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</si>
  <si>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</si>
  <si>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</si>
  <si>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</si>
  <si>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</si>
  <si>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</si>
  <si>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</si>
  <si>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</si>
  <si>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</si>
  <si>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</si>
  <si>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</si>
  <si>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</si>
  <si>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</si>
  <si>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</si>
  <si>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</si>
  <si>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</si>
  <si>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</si>
  <si>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</si>
  <si>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</si>
  <si>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</si>
  <si>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</si>
  <si>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</si>
  <si>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</si>
  <si>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</si>
  <si>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</si>
  <si>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</si>
  <si>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</si>
  <si>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</si>
  <si>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</si>
  <si>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</si>
  <si>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</si>
  <si>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</si>
  <si>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</si>
  <si>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</si>
  <si>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</si>
  <si>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</si>
  <si>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</si>
  <si>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</si>
  <si>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</si>
  <si>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</si>
  <si>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</si>
  <si>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</si>
  <si>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</si>
  <si>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</si>
  <si>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</si>
  <si>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</si>
  <si>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</si>
  <si>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</si>
  <si>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</si>
  <si>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</si>
  <si>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</si>
  <si>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</si>
  <si>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</si>
  <si>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</si>
  <si>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</si>
  <si>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</si>
  <si>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</si>
  <si>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</si>
  <si>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</si>
  <si>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</si>
  <si>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</si>
  <si>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</si>
  <si>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</si>
  <si>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</si>
  <si>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</si>
  <si>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</si>
  <si>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</si>
  <si>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</si>
  <si>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</si>
  <si>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</si>
  <si>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</si>
  <si>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</si>
  <si>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</si>
  <si>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</si>
  <si>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</si>
  <si>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</si>
  <si>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</si>
  <si>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</si>
  <si>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</si>
  <si>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</si>
  <si>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</si>
  <si>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</si>
  <si>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</si>
  <si>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</si>
  <si>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</si>
  <si>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</si>
  <si>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</si>
  <si>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</si>
  <si>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</si>
  <si>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</si>
  <si>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</si>
  <si>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</si>
  <si>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</si>
  <si>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</si>
  <si>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</si>
  <si>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</si>
  <si>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</si>
  <si>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</si>
  <si>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</si>
  <si>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</si>
  <si>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</si>
  <si>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</si>
  <si>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</si>
  <si>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</si>
  <si>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</si>
  <si>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</si>
  <si>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</si>
  <si>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</si>
  <si>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</si>
  <si>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</si>
  <si>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</si>
  <si>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</si>
  <si>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</si>
  <si>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</si>
  <si>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</si>
  <si>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</si>
  <si>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</si>
  <si>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</si>
  <si>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</si>
  <si>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</si>
  <si>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</si>
  <si>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</si>
  <si>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</si>
  <si>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</si>
  <si>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</si>
  <si>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</si>
  <si>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</si>
  <si>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</si>
  <si>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</si>
  <si>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</si>
  <si>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</si>
  <si>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</si>
  <si>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</si>
  <si>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</si>
  <si>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</si>
  <si>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</si>
  <si>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</si>
  <si>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</si>
  <si>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</si>
  <si>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</si>
  <si>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</si>
  <si>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</si>
  <si>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</si>
  <si>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</si>
  <si>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</si>
  <si>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</si>
  <si>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</si>
  <si>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</si>
  <si>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</si>
  <si>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</si>
  <si>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</si>
  <si>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</si>
  <si>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</si>
  <si>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</si>
  <si>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</si>
  <si>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</si>
  <si>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</si>
  <si>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</si>
  <si>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</si>
  <si>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</si>
  <si>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</si>
  <si>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</si>
  <si>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</si>
  <si>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</si>
  <si>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</si>
  <si>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</si>
  <si>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</si>
  <si>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</si>
  <si>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</si>
  <si>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</si>
  <si>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</si>
  <si>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</si>
  <si>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</si>
  <si>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</si>
  <si>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</si>
  <si>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</si>
  <si>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</si>
  <si>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</si>
  <si>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</si>
  <si>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</si>
  <si>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</si>
  <si>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</si>
  <si>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</si>
  <si>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</si>
  <si>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</si>
  <si>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</si>
  <si>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</si>
  <si>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</si>
  <si>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</si>
  <si>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</si>
  <si>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</si>
  <si>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</si>
  <si>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</si>
  <si>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</si>
  <si>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</si>
  <si>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</si>
  <si>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</si>
  <si>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</si>
  <si>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</si>
  <si>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</si>
  <si>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</si>
  <si>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</si>
  <si>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</si>
  <si>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</si>
  <si>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</si>
  <si>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</si>
  <si>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</si>
  <si>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</si>
  <si>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</si>
  <si>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</si>
  <si>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</si>
  <si>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</si>
  <si>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</si>
  <si>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</si>
  <si>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</si>
  <si>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</si>
  <si>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</si>
  <si>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</si>
  <si>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</si>
  <si>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</si>
  <si>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</si>
  <si>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</si>
  <si>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</si>
  <si>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</si>
  <si>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</si>
  <si>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</si>
  <si>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</si>
  <si>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</si>
  <si>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</si>
  <si>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</si>
  <si>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</si>
  <si>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</si>
  <si>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</si>
  <si>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</si>
  <si>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</si>
  <si>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</si>
  <si>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</si>
  <si>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</si>
  <si>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</si>
  <si>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</si>
  <si>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</si>
  <si>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</si>
  <si>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</si>
  <si>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</si>
  <si>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</si>
  <si>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</si>
  <si>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</si>
  <si>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</si>
  <si>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</si>
  <si>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</si>
  <si>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</si>
  <si>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</si>
  <si>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</si>
  <si>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</si>
  <si>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</si>
  <si>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</si>
  <si>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</si>
  <si>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</si>
  <si>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</si>
  <si>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</si>
  <si>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</si>
  <si>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</si>
  <si>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</si>
  <si>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</si>
  <si>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</si>
  <si>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</si>
  <si>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</si>
  <si>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</si>
  <si>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</si>
  <si>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</si>
  <si>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</si>
  <si>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</si>
  <si>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</si>
  <si>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</si>
  <si>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</si>
  <si>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</si>
  <si>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</si>
  <si>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</si>
  <si>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</si>
  <si>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</si>
  <si>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</si>
  <si>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</si>
  <si>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</si>
  <si>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</si>
  <si>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</si>
  <si>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</si>
  <si>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</si>
  <si>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</si>
  <si>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</si>
  <si>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</si>
  <si>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</si>
  <si>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</si>
  <si>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</si>
  <si>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</si>
  <si>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</si>
  <si>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</si>
  <si>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</si>
  <si>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</si>
  <si>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</si>
  <si>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</si>
  <si>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</si>
  <si>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</si>
  <si>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</si>
  <si>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</si>
  <si>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</si>
  <si>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</si>
  <si>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</si>
  <si>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</si>
  <si>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</si>
  <si>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</si>
  <si>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</si>
  <si>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</si>
  <si>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</si>
  <si>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</si>
  <si>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</si>
  <si>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</si>
  <si>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</si>
  <si>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</si>
  <si>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</si>
  <si>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</si>
  <si>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</si>
  <si>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</si>
  <si>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</si>
  <si>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</si>
  <si>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</si>
  <si>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</si>
  <si>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</si>
  <si>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</si>
  <si>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</si>
  <si>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</si>
  <si>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</si>
  <si>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</si>
  <si>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</si>
  <si>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</si>
  <si>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</si>
  <si>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</si>
  <si>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</si>
  <si>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</si>
  <si>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</si>
  <si>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</si>
  <si>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</si>
  <si>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</si>
  <si>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</si>
  <si>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</si>
  <si>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</si>
  <si>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</si>
  <si>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</si>
  <si>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</si>
  <si>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</si>
  <si>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</si>
  <si>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</si>
  <si>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</si>
  <si>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</si>
  <si>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</si>
  <si>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</si>
  <si>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</si>
  <si>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</si>
  <si>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</si>
  <si>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</si>
  <si>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</si>
  <si>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</si>
  <si>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</si>
  <si>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</si>
  <si>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</si>
  <si>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</si>
  <si>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</si>
  <si>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</si>
  <si>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</si>
  <si>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</si>
  <si>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</si>
  <si>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</si>
  <si>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</si>
  <si>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</si>
  <si>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</si>
  <si>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</si>
  <si>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</si>
  <si>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</si>
  <si>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</si>
  <si>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</si>
  <si>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</si>
  <si>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</si>
  <si>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</si>
  <si>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</si>
  <si>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</si>
  <si>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</si>
  <si>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</si>
  <si>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</si>
  <si>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</si>
  <si>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</si>
  <si>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</si>
  <si>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</si>
  <si>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</si>
  <si>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</si>
  <si>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</si>
  <si>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</si>
  <si>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</si>
  <si>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</si>
  <si>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</si>
  <si>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</si>
  <si>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</si>
  <si>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</si>
  <si>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</si>
  <si>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</si>
  <si>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</si>
  <si>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</si>
  <si>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</si>
  <si>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</si>
  <si>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</si>
  <si>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</si>
  <si>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</si>
  <si>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</si>
  <si>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</si>
  <si>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</si>
  <si>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</si>
  <si>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</si>
  <si>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</si>
  <si>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</si>
  <si>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</si>
  <si>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</si>
  <si>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</si>
  <si>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</si>
  <si>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</si>
  <si>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</si>
  <si>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</si>
  <si>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</si>
  <si>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</si>
  <si>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</si>
  <si>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</si>
  <si>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</si>
  <si>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</si>
  <si>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</si>
  <si>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</si>
  <si>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</si>
  <si>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</si>
  <si>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</si>
  <si>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</si>
  <si>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</si>
  <si>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</si>
  <si>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</si>
  <si>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</si>
  <si>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</si>
  <si>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</si>
  <si>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</si>
  <si>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</si>
  <si>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</si>
  <si>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</si>
  <si>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</si>
  <si>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</si>
  <si>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</si>
  <si>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</si>
  <si>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</si>
  <si>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</si>
  <si>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</si>
  <si>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</si>
  <si>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</si>
  <si>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</si>
  <si>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</si>
  <si>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</si>
  <si>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</si>
  <si>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</si>
  <si>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</si>
  <si>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</si>
  <si>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</si>
  <si>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</si>
  <si>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</si>
  <si>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</si>
  <si>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</si>
  <si>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</si>
  <si>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</si>
  <si>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</si>
  <si>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</si>
  <si>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</si>
  <si>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</si>
  <si>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</si>
  <si>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</si>
  <si>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</si>
  <si>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</si>
  <si>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</si>
  <si>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</si>
  <si>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</si>
  <si>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</si>
  <si>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</si>
  <si>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</si>
  <si>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</si>
  <si>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</si>
  <si>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</si>
  <si>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</si>
  <si>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</si>
  <si>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</si>
  <si>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</si>
  <si>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</si>
  <si>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</si>
  <si>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</si>
  <si>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</si>
  <si>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</si>
  <si>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</si>
  <si>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</si>
  <si>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</si>
  <si>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</si>
  <si>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</si>
  <si>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</si>
  <si>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</si>
  <si>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</si>
  <si>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</si>
  <si>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</si>
  <si>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</si>
  <si>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</si>
  <si>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</si>
  <si>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</si>
  <si>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</si>
  <si>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</si>
  <si>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</si>
  <si>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</si>
  <si>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</si>
  <si>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</si>
  <si>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</si>
  <si>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</si>
  <si>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</si>
  <si>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</si>
  <si>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</si>
  <si>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</si>
  <si>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</si>
  <si>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</si>
  <si>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</si>
  <si>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</si>
  <si>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</si>
  <si>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</si>
  <si>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</si>
  <si>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</si>
  <si>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</si>
  <si>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</si>
  <si>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</si>
  <si>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</si>
  <si>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</si>
  <si>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</si>
  <si>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</si>
  <si>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</si>
  <si>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</si>
  <si>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</si>
  <si>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</si>
  <si>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</si>
  <si>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</si>
  <si>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</si>
  <si>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</si>
  <si>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</si>
  <si>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</si>
  <si>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</si>
  <si>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</si>
  <si>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</si>
  <si>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</si>
  <si>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</si>
  <si>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</si>
  <si>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</si>
  <si>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</si>
  <si>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</si>
  <si>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</si>
  <si>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</si>
  <si>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</si>
  <si>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</si>
  <si>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</si>
  <si>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</si>
  <si>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</si>
  <si>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</si>
  <si>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</si>
  <si>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</si>
  <si>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</si>
  <si>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</si>
  <si>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</si>
  <si>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</si>
  <si>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</si>
  <si>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</si>
  <si>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</si>
  <si>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</si>
  <si>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</si>
  <si>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</si>
  <si>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</si>
  <si>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</si>
  <si>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</si>
  <si>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</si>
  <si>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</si>
  <si>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</si>
  <si>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</si>
  <si>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</si>
  <si>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</si>
  <si>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</si>
  <si>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</si>
  <si>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</si>
  <si>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</si>
  <si>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</si>
  <si>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</si>
  <si>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</si>
  <si>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</si>
  <si>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</si>
  <si>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</si>
  <si>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</si>
  <si>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</si>
  <si>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</si>
  <si>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</si>
  <si>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</si>
  <si>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</si>
  <si>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</si>
  <si>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</si>
  <si>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</si>
  <si>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</si>
  <si>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</si>
  <si>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</si>
  <si>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</si>
  <si>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</si>
  <si>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</si>
  <si>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</si>
  <si>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</si>
  <si>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</si>
  <si>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</si>
  <si>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</si>
  <si>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</si>
  <si>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</si>
  <si>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</si>
  <si>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</si>
  <si>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</si>
  <si>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</si>
  <si>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</si>
  <si>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</si>
  <si>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</si>
  <si>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</si>
  <si>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</si>
  <si>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</si>
  <si>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</si>
  <si>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</si>
  <si>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</si>
  <si>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</si>
  <si>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</si>
  <si>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</si>
  <si>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</si>
  <si>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</si>
  <si>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</si>
  <si>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</si>
  <si>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</si>
  <si>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</si>
  <si>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</si>
  <si>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</si>
  <si>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</si>
  <si>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</si>
  <si>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</si>
  <si>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</si>
  <si>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</si>
  <si>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</si>
  <si>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</si>
  <si>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</si>
  <si>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</si>
  <si>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</si>
  <si>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</si>
  <si>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</si>
  <si>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</si>
  <si>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</si>
  <si>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</si>
  <si>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</si>
  <si>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</si>
  <si>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</si>
  <si>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</si>
  <si>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</si>
  <si>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</si>
  <si>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</si>
  <si>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</si>
  <si>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</si>
  <si>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</si>
  <si>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</si>
  <si>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</si>
  <si>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</si>
  <si>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</si>
  <si>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</si>
  <si>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</si>
  <si>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</si>
  <si>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</si>
  <si>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</si>
  <si>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</si>
  <si>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</si>
  <si>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</si>
  <si>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</si>
  <si>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</si>
  <si>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</si>
  <si>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</si>
  <si>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</si>
  <si>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</si>
  <si>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</si>
  <si>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</si>
  <si>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</si>
  <si>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</si>
  <si>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</si>
  <si>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</si>
  <si>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</si>
  <si>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</si>
  <si>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</si>
  <si>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</si>
  <si>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</si>
  <si>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</si>
  <si>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</si>
  <si>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</si>
  <si>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</si>
  <si>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</si>
  <si>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</si>
  <si>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</si>
  <si>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</si>
  <si>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</si>
  <si>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</si>
  <si>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</si>
  <si>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</si>
  <si>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</si>
  <si>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</si>
  <si>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</si>
  <si>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</si>
  <si>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</si>
  <si>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</si>
  <si>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</si>
  <si>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</si>
  <si>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</si>
  <si>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</si>
  <si>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</si>
  <si>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</si>
  <si>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</si>
  <si>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</si>
  <si>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</si>
  <si>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</si>
  <si>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</si>
  <si>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</si>
  <si>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</si>
  <si>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</si>
  <si>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</si>
  <si>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</si>
  <si>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</si>
  <si>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</si>
  <si>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</si>
  <si>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</si>
  <si>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</si>
  <si>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</si>
  <si>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</si>
  <si>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</si>
  <si>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</si>
  <si>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</si>
  <si>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</si>
  <si>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</si>
  <si>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</si>
  <si>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</si>
  <si>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</si>
  <si>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</si>
  <si>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</si>
  <si>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</si>
  <si>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</si>
  <si>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</si>
  <si>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</si>
  <si>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</si>
  <si>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</si>
  <si>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</si>
  <si>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</si>
  <si>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</si>
  <si>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</si>
  <si>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</si>
  <si>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</si>
  <si>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</si>
  <si>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</si>
  <si>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</si>
  <si>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</si>
  <si>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</si>
  <si>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</si>
  <si>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</si>
  <si>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</si>
  <si>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</si>
  <si>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</si>
  <si>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</si>
  <si>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</si>
  <si>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</si>
  <si>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</si>
  <si>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</si>
  <si>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</si>
  <si>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</si>
  <si>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</si>
  <si>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</si>
  <si>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</si>
  <si>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</si>
  <si>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</si>
  <si>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</si>
  <si>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</si>
  <si>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</si>
  <si>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</si>
  <si>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</si>
  <si>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</si>
  <si>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</si>
  <si>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</si>
  <si>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</si>
  <si>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</si>
  <si>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</si>
  <si>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</si>
  <si>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</si>
  <si>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</si>
  <si>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</si>
  <si>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</si>
  <si>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</si>
  <si>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</si>
  <si>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</si>
  <si>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</si>
  <si>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</si>
  <si>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</si>
  <si>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</si>
  <si>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</si>
  <si>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</si>
  <si>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</si>
  <si>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</si>
  <si>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</si>
  <si>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</si>
  <si>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</si>
  <si>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</si>
  <si>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</si>
  <si>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</si>
  <si>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</si>
  <si>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</si>
  <si>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</si>
  <si>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</si>
  <si>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</si>
  <si>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</si>
  <si>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</si>
  <si>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</si>
  <si>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</si>
  <si>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</si>
  <si>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</si>
  <si>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</si>
  <si>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</si>
  <si>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</si>
  <si>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</si>
  <si>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</si>
  <si>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</si>
  <si>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</si>
  <si>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</si>
  <si>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</si>
  <si>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</si>
  <si>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</si>
  <si>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</si>
  <si>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</si>
  <si>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</si>
  <si>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</si>
  <si>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</si>
  <si>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</si>
  <si>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</si>
  <si>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</si>
  <si>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</si>
  <si>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</si>
  <si>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</si>
  <si>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</si>
  <si>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</si>
  <si>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</si>
  <si>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</si>
  <si>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</si>
  <si>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</si>
  <si>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</si>
  <si>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</si>
  <si>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</si>
  <si>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</si>
  <si>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</si>
  <si>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</si>
  <si>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</si>
  <si>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</si>
  <si>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</si>
  <si>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</si>
  <si>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</si>
  <si>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</si>
  <si>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</si>
  <si>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</si>
  <si>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</si>
  <si>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</si>
  <si>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</si>
  <si>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</si>
  <si>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</si>
  <si>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</si>
  <si>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</si>
  <si>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</si>
  <si>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</si>
  <si>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</si>
  <si>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</si>
  <si>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</si>
  <si>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</si>
  <si>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</si>
  <si>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</si>
  <si>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</si>
  <si>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</si>
  <si>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</si>
  <si>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</si>
  <si>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</si>
  <si>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</si>
  <si>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</si>
  <si>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</si>
  <si>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</si>
  <si>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</si>
  <si>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</si>
  <si>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</si>
  <si>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</si>
  <si>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</si>
  <si>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</si>
  <si>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</si>
  <si>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</si>
  <si>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</si>
  <si>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</si>
  <si>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</si>
  <si>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</si>
  <si>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</si>
  <si>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</si>
  <si>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</si>
  <si>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</si>
  <si>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</si>
  <si>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</si>
  <si>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</si>
  <si>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</si>
  <si>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</si>
  <si>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</si>
  <si>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</si>
  <si>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</si>
  <si>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</si>
  <si>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</si>
  <si>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</si>
  <si>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</si>
  <si>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</si>
  <si>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</si>
  <si>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</si>
  <si>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</si>
  <si>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</si>
  <si>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</si>
  <si>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</si>
  <si>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</si>
  <si>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</si>
  <si>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</si>
  <si>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</si>
  <si>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</si>
  <si>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</si>
  <si>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</si>
  <si>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</si>
  <si>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</si>
  <si>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</si>
  <si>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</si>
  <si>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</si>
  <si>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</si>
  <si>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</si>
  <si>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</si>
  <si>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</si>
  <si>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</si>
  <si>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</si>
  <si>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</si>
  <si>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</si>
  <si>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</si>
  <si>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</si>
  <si>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</si>
  <si>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</si>
  <si>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</si>
  <si>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</si>
  <si>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</si>
  <si>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</si>
  <si>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</si>
  <si>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</si>
  <si>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</si>
  <si>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</si>
  <si>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</si>
  <si>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</si>
  <si>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</si>
  <si>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</si>
  <si>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</si>
  <si>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</si>
  <si>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</si>
  <si>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</si>
  <si>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</si>
  <si>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</si>
  <si>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</si>
  <si>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</si>
  <si>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</si>
  <si>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</si>
  <si>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</si>
  <si>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</si>
  <si>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</si>
  <si>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</si>
  <si>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</si>
  <si>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</si>
  <si>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</si>
  <si>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</si>
  <si>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</si>
  <si>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</si>
  <si>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</si>
  <si>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</si>
  <si>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</si>
  <si>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</si>
  <si>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</si>
  <si>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</si>
  <si>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</si>
  <si>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</si>
  <si>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</si>
  <si>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</si>
  <si>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</si>
  <si>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</si>
  <si>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</si>
  <si>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</si>
  <si>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</si>
  <si>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</si>
  <si>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</si>
  <si>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</si>
  <si>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</si>
  <si>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</si>
  <si>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</si>
  <si>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</si>
  <si>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</si>
  <si>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</si>
  <si>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</si>
  <si>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</si>
  <si>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</si>
  <si>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</si>
  <si>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</si>
  <si>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</si>
  <si>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</si>
  <si>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</si>
  <si>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</si>
  <si>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</si>
  <si>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</si>
  <si>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</si>
  <si>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</si>
  <si>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</si>
  <si>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</si>
  <si>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</si>
  <si>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</si>
  <si>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</si>
  <si>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</si>
  <si>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</si>
  <si>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</si>
  <si>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</si>
  <si>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</si>
  <si>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</si>
  <si>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</si>
  <si>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</si>
  <si>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</si>
  <si>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</si>
  <si>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</si>
  <si>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</si>
  <si>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</si>
  <si>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</si>
  <si>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</si>
  <si>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</si>
  <si>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</si>
  <si>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</si>
  <si>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</si>
  <si>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</si>
  <si>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</si>
  <si>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</si>
  <si>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</si>
  <si>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</si>
  <si>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</si>
  <si>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</si>
  <si>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</si>
  <si>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</si>
  <si>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</si>
  <si>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</si>
  <si>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</si>
  <si>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</si>
  <si>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</si>
  <si>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</si>
  <si>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</si>
  <si>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</si>
  <si>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</si>
  <si>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</si>
  <si>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</si>
  <si>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</si>
  <si>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</si>
  <si>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</si>
  <si>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</si>
  <si>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</si>
  <si>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</si>
  <si>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</si>
  <si>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</si>
  <si>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</si>
  <si>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</si>
  <si>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</si>
  <si>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</si>
  <si>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</si>
  <si>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</si>
  <si>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</si>
  <si>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</si>
  <si>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</si>
  <si>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</si>
  <si>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</si>
  <si>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</si>
  <si>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</si>
  <si>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</si>
  <si>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</si>
  <si>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</si>
  <si>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</si>
  <si>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</si>
  <si>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</si>
  <si>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</si>
  <si>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</si>
  <si>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</si>
  <si>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</si>
  <si>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</si>
  <si>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</si>
  <si>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</si>
  <si>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</si>
  <si>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</si>
  <si>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</si>
  <si>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</si>
  <si>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</si>
  <si>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</si>
  <si>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</si>
  <si>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</si>
  <si>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</si>
  <si>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</si>
  <si>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</si>
  <si>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</si>
  <si>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</si>
  <si>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</si>
  <si>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</si>
  <si>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</si>
  <si>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</si>
  <si>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</si>
  <si>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</si>
  <si>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</si>
  <si>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</si>
  <si>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</si>
  <si>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</si>
  <si>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</si>
  <si>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</si>
  <si>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</si>
  <si>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</si>
  <si>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</si>
  <si>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</si>
  <si>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</si>
  <si>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</si>
  <si>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</si>
  <si>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</si>
  <si>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</si>
  <si>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</si>
  <si>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</si>
  <si>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</si>
  <si>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</si>
  <si>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</si>
  <si>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</si>
  <si>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</si>
  <si>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</si>
  <si>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</si>
  <si>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</si>
  <si>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</si>
  <si>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</si>
  <si>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</si>
  <si>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</si>
  <si>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</si>
  <si>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</si>
  <si>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</si>
  <si>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</si>
  <si>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</si>
  <si>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</si>
  <si>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</si>
  <si>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</si>
  <si>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</si>
  <si>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</si>
  <si>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</si>
  <si>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</si>
  <si>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</si>
  <si>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</si>
  <si>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</si>
  <si>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</si>
  <si>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</si>
  <si>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</si>
  <si>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</si>
  <si>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</si>
  <si>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</si>
  <si>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</si>
  <si>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</si>
  <si>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</si>
  <si>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</si>
  <si>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</si>
  <si>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</si>
  <si>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</si>
  <si>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</si>
  <si>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</si>
  <si>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</si>
  <si>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</si>
  <si>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</si>
  <si>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</si>
  <si>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</si>
  <si>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</si>
  <si>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</si>
  <si>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</si>
  <si>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</si>
  <si>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</si>
  <si>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</si>
  <si>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</si>
  <si>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</si>
  <si>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</si>
  <si>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</si>
  <si>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</si>
  <si>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</si>
  <si>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</si>
  <si>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</si>
  <si>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</si>
  <si>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</si>
  <si>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</si>
  <si>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</si>
  <si>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</si>
  <si>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</si>
  <si>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</si>
  <si>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</si>
  <si>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</si>
  <si>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</si>
  <si>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</si>
  <si>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</si>
  <si>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</si>
  <si>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</si>
  <si>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</si>
  <si>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</si>
  <si>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</si>
  <si>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</si>
  <si>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</si>
  <si>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</si>
  <si>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</si>
  <si>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</si>
  <si>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</si>
  <si>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</si>
  <si>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</si>
  <si>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</si>
  <si>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</si>
  <si>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</si>
  <si>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</si>
  <si>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</si>
  <si>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</si>
  <si>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</si>
  <si>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</si>
  <si>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</si>
  <si>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</si>
  <si>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</si>
  <si>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</si>
  <si>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</si>
  <si>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</si>
  <si>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</si>
  <si>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</si>
  <si>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</si>
  <si>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</si>
  <si>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</si>
  <si>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</si>
  <si>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</si>
  <si>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</si>
  <si>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</si>
  <si>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</si>
  <si>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</si>
  <si>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</si>
  <si>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</si>
  <si>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</si>
  <si>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</si>
  <si>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</si>
  <si>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</si>
  <si>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</si>
  <si>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</si>
  <si>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</si>
  <si>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</si>
  <si>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</si>
  <si>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</si>
  <si>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</si>
  <si>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</si>
  <si>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</si>
  <si>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</si>
  <si>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</si>
  <si>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</si>
  <si>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</si>
  <si>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</si>
  <si>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</si>
  <si>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</si>
  <si>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</si>
  <si>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</si>
  <si>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</si>
  <si>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</si>
  <si>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</si>
  <si>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</si>
  <si>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</si>
  <si>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</si>
  <si>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</si>
  <si>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</si>
  <si>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</si>
  <si>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</si>
  <si>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</si>
  <si>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</si>
  <si>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</si>
  <si>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</si>
  <si>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</si>
  <si>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</si>
  <si>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</si>
  <si>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</si>
  <si>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</si>
  <si>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</si>
  <si>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</si>
  <si>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</si>
  <si>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</si>
  <si>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</si>
  <si>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</si>
  <si>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</si>
  <si>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</si>
  <si>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</si>
  <si>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</si>
  <si>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</si>
  <si>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</si>
  <si>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</si>
  <si>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</si>
  <si>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</si>
  <si>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</si>
  <si>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</si>
  <si>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</si>
  <si>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</si>
  <si>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</si>
  <si>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</si>
  <si>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</si>
  <si>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</si>
  <si>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</si>
  <si>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</si>
  <si>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</si>
  <si>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</si>
  <si>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</si>
  <si>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</si>
  <si>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</si>
  <si>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</si>
  <si>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</si>
  <si>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</si>
  <si>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</si>
  <si>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</si>
  <si>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</si>
  <si>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</si>
  <si>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</si>
  <si>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</si>
  <si>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</si>
  <si>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</si>
  <si>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</si>
  <si>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</si>
  <si>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</si>
  <si>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</si>
  <si>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</si>
  <si>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</si>
  <si>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</si>
  <si>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</si>
  <si>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</si>
  <si>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</si>
  <si>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</si>
  <si>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</si>
  <si>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</si>
  <si>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</si>
  <si>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</si>
  <si>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</si>
  <si>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</si>
  <si>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</si>
  <si>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</si>
  <si>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</si>
  <si>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</si>
  <si>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</si>
  <si>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</si>
  <si>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</si>
  <si>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</si>
  <si>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</si>
  <si>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</si>
  <si>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</si>
  <si>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</si>
  <si>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</si>
  <si>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</si>
  <si>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</si>
  <si>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</si>
  <si>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</si>
  <si>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</si>
  <si>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</si>
  <si>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</si>
  <si>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</si>
  <si>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</si>
  <si>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</si>
  <si>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</si>
  <si>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</si>
  <si>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</si>
  <si>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</si>
  <si>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</si>
  <si>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</si>
  <si>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</si>
  <si>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</si>
  <si>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</si>
  <si>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</si>
  <si>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</si>
  <si>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</si>
  <si>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</si>
  <si>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</si>
  <si>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</si>
  <si>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</si>
  <si>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</si>
  <si>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</si>
  <si>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</si>
  <si>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</si>
  <si>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</si>
  <si>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</si>
  <si>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</si>
  <si>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</si>
  <si>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</si>
  <si>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</si>
  <si>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</si>
  <si>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</si>
  <si>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</si>
  <si>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</si>
  <si>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</si>
  <si>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</si>
  <si>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</si>
  <si>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</si>
  <si>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</si>
  <si>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</si>
  <si>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</si>
  <si>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</si>
  <si>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</si>
  <si>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</si>
  <si>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</si>
  <si>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</si>
  <si>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</si>
  <si>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</si>
  <si>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</si>
  <si>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</si>
  <si>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</si>
  <si>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</si>
  <si>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</si>
  <si>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</si>
  <si>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</si>
  <si>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</si>
  <si>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</si>
  <si>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</si>
  <si>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</si>
  <si>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</si>
  <si>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</si>
  <si>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</si>
  <si>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</si>
  <si>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</si>
  <si>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</si>
  <si>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</si>
  <si>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</si>
  <si>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</si>
  <si>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</si>
  <si>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</si>
  <si>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</si>
  <si>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</si>
  <si>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</si>
  <si>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</si>
  <si>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</si>
  <si>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</si>
  <si>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</si>
  <si>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</si>
  <si>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</si>
  <si>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</si>
  <si>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</si>
  <si>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</si>
  <si>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</si>
  <si>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</si>
  <si>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</si>
  <si>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</si>
  <si>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</si>
  <si>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</si>
  <si>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</si>
  <si>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</si>
  <si>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</si>
  <si>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</si>
  <si>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</si>
  <si>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</si>
  <si>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</si>
  <si>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</si>
  <si>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</si>
  <si>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</si>
  <si>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</si>
  <si>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</si>
  <si>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</si>
  <si>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</si>
  <si>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</si>
  <si>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</si>
  <si>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</si>
  <si>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</si>
  <si>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</si>
  <si>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</si>
  <si>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</si>
  <si>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</si>
  <si>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</si>
  <si>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</si>
  <si>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</si>
  <si>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</si>
  <si>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</si>
  <si>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</si>
  <si>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</si>
  <si>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</si>
  <si>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</si>
  <si>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</si>
  <si>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</si>
  <si>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</si>
  <si>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</si>
  <si>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</si>
  <si>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</si>
  <si>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</si>
  <si>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</si>
  <si>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</si>
  <si>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</si>
  <si>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</si>
  <si>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</si>
  <si>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</si>
  <si>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</si>
  <si>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</si>
  <si>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</si>
  <si>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</si>
  <si>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</si>
  <si>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</si>
  <si>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</si>
  <si>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</si>
  <si>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</si>
  <si>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</si>
  <si>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</si>
  <si>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</si>
  <si>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</si>
  <si>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</si>
  <si>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</si>
  <si>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</si>
  <si>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</si>
  <si>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</si>
  <si>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</si>
  <si>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</si>
  <si>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</si>
  <si>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</si>
  <si>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</si>
  <si>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</si>
  <si>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</si>
  <si>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</si>
  <si>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</si>
  <si>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</si>
  <si>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</si>
  <si>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</si>
  <si>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</si>
  <si>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</si>
  <si>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</si>
  <si>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</si>
  <si>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</si>
  <si>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</si>
  <si>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</si>
  <si>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</si>
  <si>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</si>
  <si>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</si>
  <si>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</si>
  <si>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</si>
  <si>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</si>
  <si>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</si>
  <si>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</si>
  <si>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</si>
  <si>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</si>
  <si>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</si>
  <si>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</si>
  <si>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</si>
  <si>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</si>
  <si>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</si>
  <si>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</si>
  <si>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</si>
  <si>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</si>
  <si>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</si>
  <si>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</si>
  <si>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</si>
  <si>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</si>
  <si>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</si>
  <si>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</si>
  <si>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</si>
  <si>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</si>
  <si>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</si>
  <si>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</si>
  <si>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</si>
  <si>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</si>
  <si>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</si>
  <si>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</si>
  <si>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</si>
  <si>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</si>
  <si>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</si>
  <si>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</si>
  <si>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</si>
  <si>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</si>
  <si>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</si>
  <si>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</si>
  <si>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</si>
  <si>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</si>
  <si>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</si>
  <si>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</si>
  <si>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</si>
  <si>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</si>
  <si>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</si>
  <si>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</si>
  <si>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</si>
  <si>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</si>
  <si>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</si>
  <si>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</si>
  <si>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</si>
  <si>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</si>
  <si>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</si>
  <si>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</si>
  <si>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</si>
  <si>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</si>
  <si>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</si>
  <si>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</si>
  <si>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</si>
  <si>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</si>
  <si>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</si>
  <si>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</si>
  <si>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</si>
  <si>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</si>
  <si>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</si>
  <si>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</si>
  <si>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</si>
  <si>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</si>
  <si>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</si>
  <si>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</si>
  <si>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</si>
  <si>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</si>
  <si>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</si>
  <si>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</si>
  <si>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</si>
  <si>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</si>
  <si>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</si>
  <si>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</si>
  <si>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</si>
  <si>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</si>
  <si>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</si>
  <si>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</si>
  <si>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</si>
  <si>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</si>
  <si>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</si>
  <si>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</si>
  <si>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</si>
  <si>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</si>
  <si>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</si>
  <si>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</si>
  <si>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</si>
  <si>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</si>
  <si>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</si>
  <si>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</si>
  <si>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</si>
  <si>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</si>
  <si>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</si>
  <si>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</si>
  <si>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</si>
  <si>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</si>
  <si>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</si>
  <si>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</si>
  <si>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</si>
  <si>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</si>
  <si>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</si>
  <si>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</si>
  <si>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</si>
  <si>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</si>
  <si>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</si>
  <si>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</si>
  <si>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</si>
  <si>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</si>
  <si>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</si>
  <si>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</si>
  <si>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</si>
  <si>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</si>
  <si>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</si>
  <si>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</si>
  <si>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</si>
  <si>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</si>
  <si>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</si>
  <si>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</si>
  <si>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</si>
  <si>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</si>
  <si>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</si>
  <si>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</si>
  <si>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</si>
  <si>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</si>
  <si>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</si>
  <si>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</si>
  <si>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</si>
  <si>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</si>
  <si>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</si>
  <si>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</si>
  <si>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</si>
  <si>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</si>
  <si>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</si>
  <si>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</si>
  <si>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</si>
  <si>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</si>
  <si>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</si>
  <si>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</si>
  <si>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</si>
  <si>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</si>
  <si>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</si>
  <si>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</si>
  <si>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</si>
  <si>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</si>
  <si>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</si>
  <si>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</si>
  <si>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</si>
  <si>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</si>
  <si>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</si>
  <si>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</si>
  <si>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</si>
  <si>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</si>
  <si>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</si>
  <si>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</si>
  <si>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</si>
  <si>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</si>
  <si>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</si>
  <si>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</si>
  <si>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</si>
  <si>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</si>
  <si>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</si>
  <si>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</si>
  <si>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</si>
  <si>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</si>
  <si>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</si>
  <si>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</si>
  <si>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</si>
  <si>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</si>
  <si>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</si>
  <si>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</si>
  <si>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</si>
  <si>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</si>
  <si>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</si>
  <si>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</si>
  <si>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</si>
  <si>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</si>
  <si>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</si>
  <si>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</si>
  <si>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</si>
  <si>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</si>
  <si>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</si>
  <si>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</si>
  <si>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</si>
  <si>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</si>
  <si>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</si>
  <si>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</si>
  <si>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</si>
  <si>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</si>
  <si>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</si>
  <si>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</si>
  <si>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</si>
  <si>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</si>
  <si>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</si>
  <si>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</si>
  <si>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</si>
  <si>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</si>
  <si>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</si>
  <si>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</si>
  <si>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</si>
  <si>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</si>
  <si>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</si>
  <si>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</si>
  <si>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</si>
  <si>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</si>
  <si>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</si>
  <si>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</si>
  <si>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</si>
  <si>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</si>
  <si>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</si>
  <si>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</si>
  <si>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</si>
  <si>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</si>
  <si>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</si>
  <si>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</si>
  <si>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</si>
  <si>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</si>
  <si>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</si>
  <si>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</si>
  <si>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</si>
  <si>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</si>
  <si>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</si>
  <si>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</si>
  <si>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</si>
  <si>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</si>
  <si>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</si>
  <si>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</si>
  <si>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</si>
  <si>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</si>
  <si>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</si>
  <si>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</si>
  <si>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</si>
  <si>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</si>
  <si>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</si>
  <si>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</si>
  <si>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</si>
  <si>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</si>
  <si>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</si>
  <si>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</si>
  <si>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</si>
  <si>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</si>
  <si>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</si>
  <si>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</si>
  <si>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</si>
  <si>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</si>
  <si>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</si>
  <si>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</si>
  <si>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</si>
  <si>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</si>
  <si>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</si>
  <si>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</si>
  <si>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</si>
  <si>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</si>
  <si>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</si>
  <si>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</si>
  <si>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</si>
  <si>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</si>
  <si>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</si>
  <si>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</si>
  <si>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</si>
  <si>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</si>
  <si>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</si>
  <si>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</si>
  <si>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</si>
  <si>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</si>
  <si>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</si>
  <si>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</si>
  <si>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</si>
  <si>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</si>
  <si>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</si>
  <si>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</si>
  <si>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</si>
  <si>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</si>
  <si>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</si>
  <si>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</si>
  <si>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</si>
  <si>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</si>
  <si>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</si>
  <si>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</si>
  <si>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</si>
  <si>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</si>
  <si>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</si>
  <si>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</si>
  <si>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</si>
  <si>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</si>
  <si>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</si>
  <si>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</si>
  <si>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</si>
  <si>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</si>
  <si>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</si>
  <si>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</si>
  <si>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</si>
  <si>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</si>
  <si>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</si>
  <si>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</si>
  <si>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</si>
  <si>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</si>
  <si>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</si>
  <si>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</si>
  <si>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</si>
  <si>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</si>
  <si>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</si>
  <si>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</si>
  <si>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</si>
  <si>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</si>
  <si>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</si>
  <si>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</si>
  <si>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</si>
  <si>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</si>
  <si>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</si>
  <si>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</si>
  <si>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</si>
  <si>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</si>
  <si>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</si>
  <si>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</si>
  <si>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</si>
  <si>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</si>
  <si>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</si>
  <si>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</si>
  <si>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</si>
  <si>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</si>
  <si>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</si>
  <si>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</si>
  <si>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</si>
  <si>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</si>
  <si>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</si>
  <si>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</si>
  <si>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</si>
  <si>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</si>
  <si>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</si>
  <si>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</si>
  <si>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</si>
  <si>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</si>
  <si>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</si>
  <si>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</si>
  <si>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</si>
  <si>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</si>
  <si>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</si>
  <si>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</si>
  <si>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</si>
  <si>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</si>
  <si>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</si>
  <si>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</si>
  <si>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</si>
  <si>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</si>
  <si>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</si>
  <si>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</si>
  <si>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</si>
  <si>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</si>
  <si>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</si>
  <si>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</si>
  <si>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</si>
  <si>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</si>
  <si>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</si>
  <si>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</si>
  <si>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</si>
  <si>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</si>
  <si>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</si>
  <si>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</si>
  <si>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</si>
  <si>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</si>
  <si>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</si>
  <si>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</si>
  <si>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</si>
  <si>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</si>
  <si>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</si>
  <si>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</si>
  <si>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</si>
  <si>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</si>
  <si>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</si>
  <si>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</si>
  <si>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</si>
  <si>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</si>
  <si>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</si>
  <si>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</si>
  <si>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</si>
  <si>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</si>
  <si>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</si>
  <si>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</si>
  <si>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</si>
  <si>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</si>
  <si>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</si>
  <si>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</si>
  <si>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</si>
  <si>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</si>
  <si>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</si>
  <si>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</si>
  <si>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</si>
  <si>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</si>
  <si>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</si>
  <si>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</si>
  <si>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</si>
  <si>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</si>
  <si>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</si>
  <si>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</si>
  <si>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</si>
  <si>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</si>
  <si>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</si>
  <si>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</si>
  <si>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</si>
  <si>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</si>
  <si>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</si>
  <si>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</si>
  <si>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</si>
  <si>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</si>
  <si>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</si>
  <si>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</si>
  <si>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</si>
  <si>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</si>
  <si>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</si>
  <si>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</si>
  <si>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</si>
  <si>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</si>
  <si>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</si>
  <si>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</si>
  <si>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</si>
  <si>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</si>
  <si>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</si>
  <si>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</si>
  <si>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</si>
  <si>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</si>
  <si>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</si>
  <si>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</si>
  <si>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</si>
  <si>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</si>
  <si>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</si>
  <si>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</si>
  <si>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</si>
  <si>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</si>
  <si>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</si>
  <si>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</si>
  <si>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</si>
  <si>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</si>
  <si>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</si>
  <si>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</si>
  <si>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</si>
  <si>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</si>
  <si>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</si>
  <si>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</si>
  <si>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</si>
  <si>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</si>
  <si>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</si>
  <si>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</si>
  <si>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</si>
  <si>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</si>
  <si>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</si>
  <si>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</si>
  <si>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</si>
  <si>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</si>
  <si>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</si>
  <si>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</si>
  <si>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</si>
  <si>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</si>
  <si>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</si>
  <si>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</si>
  <si>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</si>
  <si>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</si>
  <si>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</si>
  <si>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</si>
  <si>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</si>
  <si>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</si>
  <si>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</si>
  <si>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</si>
  <si>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</si>
  <si>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</si>
  <si>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</si>
  <si>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</si>
  <si>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</si>
  <si>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</si>
  <si>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</si>
  <si>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</si>
  <si>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</si>
  <si>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</si>
  <si>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</si>
  <si>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</si>
  <si>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</si>
  <si>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</si>
  <si>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</si>
  <si>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</si>
  <si>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</si>
  <si>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</si>
  <si>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</si>
  <si>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</si>
  <si>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</si>
  <si>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</si>
  <si>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</si>
  <si>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</si>
  <si>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</si>
  <si>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</si>
  <si>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</si>
  <si>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</si>
  <si>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</si>
  <si>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</si>
  <si>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</si>
  <si>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</si>
  <si>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</si>
  <si>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</si>
  <si>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</si>
  <si>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</si>
  <si>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</si>
  <si>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</si>
  <si>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</si>
  <si>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</si>
  <si>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</si>
  <si>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</si>
  <si>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</si>
  <si>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</si>
  <si>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</si>
  <si>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</si>
  <si>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</si>
  <si>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</si>
  <si>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</si>
  <si>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</si>
  <si>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</si>
  <si>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</si>
  <si>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</si>
  <si>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</si>
  <si>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</si>
  <si>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</si>
  <si>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</si>
  <si>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</si>
  <si>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</si>
  <si>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</si>
  <si>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</si>
  <si>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</si>
  <si>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</si>
  <si>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</si>
  <si>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</si>
  <si>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</si>
  <si>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</si>
  <si>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</si>
  <si>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</si>
  <si>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</si>
  <si>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</si>
  <si>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</si>
  <si>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</si>
  <si>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</si>
  <si>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</si>
  <si>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</si>
  <si>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</si>
  <si>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</si>
  <si>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</si>
  <si>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</si>
  <si>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</si>
  <si>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</si>
  <si>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</si>
  <si>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</si>
  <si>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</si>
  <si>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</si>
  <si>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</si>
  <si>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</si>
  <si>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</si>
  <si>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</si>
  <si>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</si>
  <si>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</si>
  <si>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</si>
  <si>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</si>
  <si>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</si>
  <si>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</si>
  <si>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</si>
  <si>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</si>
  <si>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</si>
  <si>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</si>
  <si>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</si>
  <si>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</si>
  <si>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</si>
  <si>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</si>
  <si>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</si>
  <si>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</si>
  <si>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</si>
  <si>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</si>
  <si>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</si>
  <si>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</si>
  <si>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</si>
  <si>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</si>
  <si>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</si>
  <si>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</si>
  <si>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</si>
  <si>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</si>
  <si>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</si>
  <si>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</si>
  <si>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</si>
  <si>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</si>
  <si>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</si>
  <si>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</si>
  <si>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</si>
  <si>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</si>
  <si>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</si>
  <si>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</si>
  <si>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</si>
  <si>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</si>
  <si>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</si>
  <si>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</si>
  <si>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</si>
  <si>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</si>
  <si>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</si>
  <si>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</si>
  <si>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</si>
  <si>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</si>
  <si>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</si>
  <si>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</si>
  <si>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</si>
  <si>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</si>
  <si>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</si>
  <si>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</si>
  <si>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</si>
  <si>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</si>
  <si>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</si>
  <si>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</si>
  <si>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</si>
  <si>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</si>
  <si>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</si>
  <si>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</si>
  <si>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</si>
  <si>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</si>
  <si>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</si>
  <si>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</si>
  <si>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</si>
  <si>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</si>
  <si>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</si>
  <si>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</si>
  <si>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</si>
  <si>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</si>
  <si>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</si>
  <si>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</si>
  <si>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</si>
  <si>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</si>
  <si>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</si>
  <si>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</si>
  <si>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</si>
  <si>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</si>
  <si>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</si>
  <si>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</si>
  <si>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</si>
  <si>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</si>
  <si>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</si>
  <si>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</si>
  <si>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</si>
  <si>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</si>
  <si>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</si>
  <si>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</si>
  <si>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</si>
  <si>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</si>
  <si>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</si>
  <si>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</si>
  <si>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</si>
  <si>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</si>
  <si>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</si>
  <si>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</si>
  <si>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</si>
  <si>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</si>
  <si>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</si>
  <si>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</si>
  <si>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</si>
  <si>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</si>
  <si>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</si>
  <si>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</si>
  <si>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</si>
  <si>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</si>
  <si>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</si>
  <si>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</si>
  <si>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</si>
  <si>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</si>
  <si>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</si>
  <si>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</si>
  <si>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</si>
  <si>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</si>
  <si>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</si>
  <si>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</si>
  <si>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</si>
  <si>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</si>
  <si>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</si>
  <si>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</si>
  <si>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</si>
  <si>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</si>
  <si>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</si>
  <si>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</si>
  <si>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</si>
  <si>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</si>
  <si>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</si>
  <si>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</si>
  <si>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</si>
  <si>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</si>
  <si>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</si>
  <si>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</si>
  <si>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</si>
  <si>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</si>
  <si>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</si>
  <si>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</si>
  <si>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</si>
  <si>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</si>
  <si>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</si>
  <si>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</si>
  <si>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</si>
  <si>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</si>
  <si>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</si>
  <si>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</si>
  <si>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</si>
  <si>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</si>
  <si>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</si>
  <si>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</si>
  <si>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</si>
  <si>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</si>
  <si>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</si>
  <si>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</si>
  <si>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</si>
  <si>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</si>
  <si>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</si>
  <si>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</si>
  <si>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</si>
  <si>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</si>
  <si>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</si>
  <si>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</si>
  <si>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</si>
  <si>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</si>
  <si>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</si>
  <si>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</si>
  <si>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</si>
  <si>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</si>
  <si>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</si>
  <si>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</si>
  <si>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</si>
  <si>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</si>
  <si>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</si>
  <si>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</si>
  <si>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</si>
  <si>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</si>
  <si>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</si>
  <si>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</si>
  <si>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</si>
  <si>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</si>
  <si>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</si>
  <si>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</si>
  <si>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</si>
  <si>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</si>
  <si>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</si>
  <si>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</si>
  <si>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</si>
  <si>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</si>
  <si>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</si>
  <si>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</si>
  <si>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</si>
  <si>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</si>
  <si>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</si>
  <si>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</si>
  <si>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</si>
  <si>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</si>
  <si>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</si>
  <si>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</si>
  <si>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</si>
  <si>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</si>
  <si>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</si>
  <si>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</si>
  <si>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</si>
  <si>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</si>
  <si>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</si>
  <si>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</si>
  <si>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</si>
  <si>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</si>
  <si>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</si>
  <si>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</si>
  <si>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</si>
  <si>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</si>
  <si>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</si>
  <si>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</si>
  <si>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</si>
  <si>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</si>
  <si>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</si>
  <si>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</si>
  <si>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</si>
  <si>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</si>
  <si>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</si>
  <si>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</si>
  <si>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</si>
  <si>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</si>
  <si>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</si>
  <si>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</si>
  <si>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</si>
  <si>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</si>
  <si>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</si>
  <si>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</si>
  <si>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</si>
  <si>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</si>
  <si>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</si>
  <si>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</si>
  <si>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</si>
  <si>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</si>
  <si>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</si>
  <si>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</si>
  <si>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</si>
  <si>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</si>
  <si>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</si>
  <si>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</si>
  <si>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</si>
  <si>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</si>
  <si>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</si>
  <si>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</si>
  <si>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</si>
  <si>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</si>
  <si>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</si>
  <si>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</si>
  <si>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</si>
  <si>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</si>
  <si>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</si>
  <si>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</si>
  <si>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</si>
  <si>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</si>
  <si>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</si>
  <si>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</si>
  <si>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</si>
  <si>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</si>
  <si>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</si>
  <si>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</si>
  <si>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</si>
  <si>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</si>
  <si>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</si>
  <si>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</si>
  <si>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</si>
  <si>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</si>
  <si>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</si>
  <si>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</si>
  <si>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</si>
  <si>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</si>
  <si>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</si>
  <si>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</si>
  <si>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</si>
  <si>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</si>
  <si>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</si>
  <si>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</si>
  <si>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</si>
  <si>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</si>
  <si>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</si>
  <si>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</si>
  <si>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</si>
  <si>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</si>
  <si>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</si>
  <si>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</si>
  <si>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</si>
  <si>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</si>
  <si>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</si>
  <si>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</si>
  <si>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</si>
  <si>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</si>
  <si>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</si>
  <si>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</si>
  <si>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</si>
  <si>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</si>
  <si>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</si>
  <si>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</si>
  <si>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</si>
  <si>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</si>
  <si>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</si>
  <si>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</si>
  <si>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</si>
  <si>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</si>
  <si>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</si>
  <si>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</si>
  <si>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</si>
  <si>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</si>
  <si>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</si>
  <si>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</si>
  <si>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</si>
  <si>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</si>
  <si>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</si>
  <si>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</si>
  <si>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</si>
  <si>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</si>
  <si>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</si>
  <si>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</si>
  <si>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</si>
  <si>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</si>
  <si>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</si>
  <si>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</si>
  <si>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</si>
  <si>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</si>
  <si>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</si>
  <si>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</si>
  <si>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</si>
  <si>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</si>
  <si>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</si>
  <si>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</si>
  <si>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</si>
  <si>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</si>
  <si>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</si>
  <si>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</si>
  <si>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</si>
  <si>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</si>
  <si>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</si>
  <si>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</si>
  <si>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</si>
  <si>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</si>
  <si>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</si>
  <si>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</si>
  <si>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</si>
  <si>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</si>
  <si>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</si>
  <si>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</si>
  <si>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</si>
  <si>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</si>
  <si>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</si>
  <si>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</si>
  <si>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</si>
  <si>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</si>
  <si>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</si>
  <si>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</si>
  <si>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</si>
  <si>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</si>
  <si>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</si>
  <si>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</si>
  <si>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</si>
  <si>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</si>
  <si>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</si>
  <si>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</si>
  <si>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</si>
  <si>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</si>
  <si>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</si>
  <si>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</si>
  <si>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</si>
  <si>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</si>
  <si>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</si>
  <si>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</si>
  <si>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</si>
  <si>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</si>
  <si>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</si>
  <si>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</si>
  <si>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</si>
  <si>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</si>
  <si>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</si>
  <si>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</si>
  <si>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</si>
  <si>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</si>
  <si>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</si>
  <si>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</si>
  <si>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</si>
  <si>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</si>
  <si>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</si>
  <si>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</si>
  <si>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</si>
  <si>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</si>
  <si>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</si>
  <si>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</si>
  <si>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</si>
  <si>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</si>
  <si>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</si>
  <si>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</si>
  <si>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</si>
  <si>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</si>
  <si>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</si>
  <si>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</si>
  <si>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</si>
  <si>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</si>
  <si>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</si>
  <si>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</si>
  <si>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</si>
  <si>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</si>
  <si>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</si>
  <si>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</si>
  <si>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</si>
  <si>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</si>
  <si>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</si>
  <si>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</si>
  <si>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</si>
  <si>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</si>
  <si>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</si>
  <si>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</si>
  <si>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</si>
  <si>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</si>
  <si>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</si>
  <si>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</si>
  <si>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</si>
  <si>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</si>
  <si>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</si>
  <si>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</si>
  <si>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</si>
  <si>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</si>
  <si>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</si>
  <si>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</si>
  <si>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</si>
  <si>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</si>
  <si>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</si>
  <si>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</si>
  <si>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</si>
  <si>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</si>
  <si>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</si>
  <si>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</si>
  <si>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</si>
  <si>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</si>
  <si>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</si>
  <si>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</si>
  <si>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</si>
  <si>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</si>
  <si>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</si>
  <si>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</si>
  <si>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</si>
  <si>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</si>
  <si>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</si>
  <si>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</si>
  <si>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</si>
  <si>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</si>
  <si>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</si>
  <si>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</si>
  <si>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</si>
  <si>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</si>
  <si>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</si>
  <si>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</si>
  <si>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</si>
  <si>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</si>
  <si>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</si>
  <si>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</si>
  <si>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</si>
  <si>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</si>
  <si>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</si>
  <si>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</si>
  <si>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</si>
  <si>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</si>
  <si>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</si>
  <si>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</si>
  <si>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</si>
  <si>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</si>
  <si>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</si>
  <si>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</si>
  <si>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</si>
  <si>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</si>
  <si>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</si>
  <si>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</si>
  <si>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</si>
  <si>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</si>
  <si>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</si>
  <si>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</si>
  <si>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</si>
  <si>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</si>
  <si>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</si>
  <si>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</si>
  <si>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</si>
  <si>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</si>
  <si>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</si>
  <si>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</si>
  <si>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</si>
  <si>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</si>
  <si>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</si>
  <si>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</si>
  <si>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</si>
  <si>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</si>
  <si>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</si>
  <si>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</si>
  <si>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</si>
  <si>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</si>
  <si>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</si>
  <si>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</si>
  <si>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</si>
  <si>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</si>
  <si>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</si>
  <si>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</si>
  <si>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</si>
  <si>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</si>
  <si>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</si>
  <si>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</si>
  <si>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</si>
  <si>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</si>
  <si>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</si>
  <si>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</si>
  <si>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</si>
  <si>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</si>
  <si>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</si>
  <si>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</si>
  <si>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</si>
  <si>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</si>
  <si>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</si>
  <si>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</si>
  <si>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</si>
  <si>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</si>
  <si>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</si>
  <si>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</si>
  <si>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</si>
  <si>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</si>
  <si>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</si>
  <si>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</si>
  <si>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</si>
  <si>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</si>
  <si>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</si>
  <si>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</si>
  <si>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</si>
  <si>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</si>
  <si>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</si>
  <si>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</si>
  <si>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</si>
  <si>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</si>
  <si>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</si>
  <si>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</si>
  <si>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</si>
  <si>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</si>
  <si>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</si>
  <si>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</si>
  <si>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</si>
  <si>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</si>
  <si>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</si>
  <si>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</si>
  <si>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</si>
  <si>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</si>
  <si>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</si>
  <si>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</si>
  <si>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</si>
  <si>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</si>
  <si>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</si>
  <si>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</si>
  <si>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</si>
  <si>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</si>
  <si>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</si>
  <si>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</si>
  <si>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</si>
  <si>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</si>
  <si>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</si>
  <si>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</si>
  <si>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</si>
  <si>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</si>
  <si>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</si>
  <si>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</si>
  <si>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</si>
  <si>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</si>
  <si>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</si>
  <si>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</si>
  <si>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</si>
  <si>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</si>
  <si>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</si>
  <si>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</si>
  <si>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</si>
  <si>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</si>
  <si>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</si>
  <si>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</si>
  <si>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</si>
  <si>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</si>
  <si>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</si>
  <si>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</si>
  <si>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</si>
  <si>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</si>
  <si>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</si>
  <si>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</si>
  <si>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</si>
  <si>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</si>
  <si>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</si>
  <si>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</si>
  <si>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</si>
  <si>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</si>
  <si>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</si>
  <si>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</si>
  <si>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</si>
  <si>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</si>
  <si>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</si>
  <si>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</si>
  <si>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</si>
  <si>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</si>
  <si>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</si>
  <si>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</si>
  <si>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</si>
  <si>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</si>
  <si>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</si>
  <si>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</si>
  <si>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</si>
  <si>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</si>
  <si>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</si>
  <si>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</si>
  <si>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</si>
  <si>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</si>
  <si>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</si>
  <si>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</si>
  <si>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</si>
  <si>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</si>
  <si>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</si>
  <si>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</si>
  <si>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</si>
  <si>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</si>
  <si>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</si>
  <si>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</si>
  <si>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</si>
  <si>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</si>
  <si>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</si>
  <si>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</si>
  <si>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</si>
  <si>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</si>
  <si>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</si>
  <si>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</si>
  <si>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</si>
  <si>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</si>
  <si>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</si>
  <si>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</si>
  <si>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</si>
  <si>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</si>
  <si>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</si>
  <si>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</si>
  <si>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</si>
  <si>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</si>
  <si>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</si>
  <si>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</si>
  <si>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</si>
  <si>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</si>
  <si>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</si>
  <si>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</si>
  <si>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</si>
  <si>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</si>
  <si>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</si>
  <si>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</si>
  <si>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</si>
  <si>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</si>
  <si>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</si>
  <si>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</si>
  <si>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</si>
  <si>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</si>
  <si>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</si>
  <si>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</si>
  <si>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</si>
  <si>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</si>
  <si>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</si>
  <si>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</si>
  <si>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</si>
  <si>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</si>
  <si>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</si>
  <si>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</si>
  <si>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</si>
  <si>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</si>
  <si>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</si>
  <si>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</si>
  <si>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</si>
  <si>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</si>
  <si>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</si>
  <si>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</si>
  <si>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</si>
  <si>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</si>
  <si>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</si>
  <si>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</si>
  <si>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</si>
  <si>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</si>
  <si>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</si>
  <si>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</si>
  <si>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</si>
  <si>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</si>
  <si>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</si>
  <si>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</si>
  <si>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</si>
  <si>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</si>
  <si>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</si>
  <si>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</si>
  <si>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</si>
  <si>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</si>
  <si>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</si>
  <si>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</si>
  <si>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</si>
  <si>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</si>
  <si>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</si>
  <si>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</si>
  <si>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</si>
  <si>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</si>
  <si>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</si>
  <si>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</si>
  <si>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</si>
  <si>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</si>
  <si>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</si>
  <si>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</si>
  <si>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</si>
  <si>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</si>
  <si>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</si>
  <si>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</si>
  <si>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</si>
  <si>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</si>
  <si>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</si>
  <si>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</si>
  <si>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</si>
  <si>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</si>
  <si>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</si>
  <si>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</si>
  <si>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</si>
  <si>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</si>
  <si>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</si>
  <si>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</si>
  <si>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</si>
  <si>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</si>
  <si>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</si>
  <si>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</si>
  <si>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</si>
  <si>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</si>
  <si>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</si>
  <si>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</si>
  <si>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</si>
  <si>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</si>
  <si>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</si>
  <si>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</si>
  <si>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</si>
  <si>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</si>
  <si>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</si>
  <si>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</si>
  <si>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</si>
  <si>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</si>
  <si>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</si>
  <si>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</si>
  <si>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</si>
  <si>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</si>
  <si>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</si>
  <si>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</si>
  <si>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</si>
  <si>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</si>
  <si>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</si>
  <si>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</si>
  <si>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</si>
  <si>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</si>
  <si>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</si>
  <si>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</si>
  <si>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</si>
  <si>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</si>
  <si>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</si>
  <si>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</si>
  <si>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</si>
  <si>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</si>
  <si>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</si>
  <si>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</si>
  <si>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</si>
  <si>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</si>
  <si>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</si>
  <si>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</si>
  <si>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</si>
  <si>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</si>
  <si>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</si>
  <si>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</si>
  <si>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</si>
  <si>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</si>
  <si>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</si>
  <si>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</si>
  <si>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</si>
  <si>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</si>
  <si>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</si>
  <si>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</si>
  <si>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</si>
  <si>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</si>
  <si>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</si>
  <si>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</si>
  <si>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</si>
  <si>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</si>
  <si>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</si>
  <si>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</si>
  <si>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</si>
  <si>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</si>
  <si>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</si>
  <si>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</si>
  <si>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</si>
  <si>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</si>
  <si>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</si>
  <si>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</si>
  <si>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</si>
  <si>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</si>
  <si>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</si>
  <si>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</si>
  <si>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</si>
  <si>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</si>
  <si>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</si>
  <si>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</si>
  <si>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</si>
  <si>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</si>
  <si>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</si>
  <si>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</si>
  <si>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</si>
  <si>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</si>
  <si>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</si>
  <si>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</si>
  <si>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</si>
  <si>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</si>
  <si>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</si>
  <si>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</si>
  <si>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</si>
  <si>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</si>
  <si>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</si>
  <si>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</si>
  <si>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</si>
  <si>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</si>
  <si>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</si>
  <si>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</si>
  <si>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</si>
  <si>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</si>
  <si>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</si>
  <si>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</si>
  <si>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</si>
  <si>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</si>
  <si>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</si>
  <si>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</si>
  <si>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</si>
  <si>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</si>
  <si>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</si>
  <si>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</si>
  <si>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</si>
  <si>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</si>
  <si>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</si>
  <si>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</si>
  <si>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</si>
  <si>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</si>
  <si>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</si>
  <si>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</si>
  <si>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</si>
  <si>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</si>
  <si>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</si>
  <si>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</si>
  <si>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</si>
  <si>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</si>
  <si>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</si>
  <si>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</si>
  <si>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</si>
  <si>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</si>
  <si>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</si>
  <si>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</si>
  <si>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</si>
  <si>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</si>
  <si>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</si>
  <si>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</si>
  <si>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</si>
  <si>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</si>
  <si>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</si>
  <si>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</si>
  <si>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</si>
  <si>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</si>
  <si>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</si>
  <si>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</si>
  <si>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</si>
  <si>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</si>
  <si>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</si>
  <si>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</si>
  <si>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</si>
  <si>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</si>
  <si>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</si>
  <si>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</si>
  <si>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</si>
  <si>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</si>
  <si>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</si>
  <si>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</si>
  <si>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</si>
  <si>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</si>
  <si>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</si>
  <si>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</si>
  <si>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</si>
  <si>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</si>
  <si>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</si>
  <si>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</si>
  <si>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</si>
  <si>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</si>
  <si>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</si>
  <si>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</si>
  <si>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</si>
  <si>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</si>
  <si>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</si>
  <si>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</si>
  <si>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</si>
  <si>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</si>
  <si>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</si>
  <si>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</si>
  <si>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</si>
  <si>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</si>
  <si>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</si>
  <si>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</si>
  <si>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</si>
  <si>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</si>
  <si>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</si>
  <si>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</si>
  <si>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</si>
  <si>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</si>
  <si>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</si>
  <si>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</si>
  <si>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</si>
  <si>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</si>
  <si>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</si>
  <si>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</si>
  <si>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</si>
  <si>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</si>
  <si>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</si>
  <si>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</si>
  <si>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</si>
  <si>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</si>
  <si>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</si>
  <si>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</si>
  <si>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</si>
  <si>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</si>
  <si>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</si>
  <si>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</si>
  <si>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</si>
  <si>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</si>
  <si>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</si>
  <si>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</si>
  <si>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</si>
  <si>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</si>
  <si>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</si>
  <si>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</si>
  <si>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</si>
  <si>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</si>
  <si>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</si>
  <si>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</si>
  <si>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</si>
  <si>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</si>
  <si>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</si>
  <si>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</si>
  <si>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</si>
  <si>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</si>
  <si>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</si>
  <si>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</si>
  <si>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</si>
  <si>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</si>
  <si>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</si>
  <si>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</si>
  <si>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</si>
  <si>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</si>
  <si>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</si>
  <si>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</si>
  <si>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</si>
  <si>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</si>
  <si>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</si>
  <si>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</si>
  <si>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</si>
  <si>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</si>
  <si>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</si>
  <si>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</si>
  <si>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</si>
  <si>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</si>
  <si>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</si>
  <si>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</si>
  <si>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</si>
  <si>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</si>
  <si>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</si>
  <si>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</si>
  <si>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</si>
  <si>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</si>
  <si>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</si>
  <si>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</si>
  <si>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</si>
  <si>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</si>
  <si>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</si>
  <si>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</si>
  <si>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</si>
  <si>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</si>
  <si>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</si>
  <si>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</si>
  <si>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</si>
  <si>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</si>
  <si>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</si>
  <si>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</si>
  <si>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</si>
  <si>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</si>
  <si>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</si>
  <si>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</si>
  <si>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</si>
  <si>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</si>
  <si>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</si>
  <si>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</si>
  <si>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</si>
  <si>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</si>
  <si>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</si>
  <si>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</si>
  <si>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</si>
  <si>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</si>
  <si>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</si>
  <si>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</si>
  <si>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</si>
  <si>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</si>
  <si>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</si>
  <si>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</si>
  <si>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</si>
  <si>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</si>
  <si>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</si>
  <si>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</si>
  <si>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</si>
  <si>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</si>
  <si>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</si>
  <si>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</si>
  <si>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</si>
  <si>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</si>
  <si>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</si>
  <si>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</si>
  <si>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</si>
  <si>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</si>
  <si>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</si>
  <si>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</si>
  <si>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</si>
  <si>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</si>
  <si>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</si>
  <si>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</si>
  <si>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</si>
  <si>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</si>
  <si>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</si>
  <si>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</si>
  <si>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</si>
  <si>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</si>
  <si>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</si>
  <si>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</si>
  <si>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</si>
  <si>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</si>
  <si>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</si>
  <si>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</si>
  <si>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</si>
  <si>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</si>
  <si>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</si>
  <si>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</si>
  <si>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</si>
  <si>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</si>
  <si>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</si>
  <si>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</si>
  <si>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</si>
  <si>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</si>
  <si>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</si>
  <si>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</si>
  <si>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</si>
  <si>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</si>
  <si>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</si>
  <si>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</si>
  <si>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</si>
  <si>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</si>
  <si>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</si>
  <si>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</si>
  <si>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</si>
  <si>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</si>
  <si>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</si>
  <si>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</si>
  <si>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</si>
  <si>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</si>
  <si>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</si>
  <si>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</si>
  <si>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</si>
  <si>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</si>
  <si>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</si>
  <si>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</si>
  <si>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</si>
  <si>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</si>
  <si>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</si>
  <si>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</si>
  <si>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</si>
  <si>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</si>
  <si>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</si>
  <si>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</si>
  <si>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</si>
  <si>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</si>
  <si>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</si>
  <si>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</si>
  <si>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</si>
  <si>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</si>
  <si>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</si>
  <si>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</si>
  <si>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</si>
  <si>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</si>
  <si>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</si>
  <si>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</si>
  <si>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</si>
  <si>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</si>
  <si>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</si>
  <si>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</si>
  <si>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</si>
  <si>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</si>
  <si>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</si>
  <si>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</si>
  <si>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</si>
  <si>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</si>
  <si>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</si>
  <si>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</si>
  <si>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</si>
  <si>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</si>
  <si>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</si>
  <si>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</si>
  <si>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</si>
  <si>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</si>
  <si>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</si>
  <si>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</si>
  <si>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</si>
  <si>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</si>
  <si>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</si>
  <si>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</si>
  <si>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</si>
  <si>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</si>
  <si>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</si>
  <si>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</si>
  <si>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</si>
  <si>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</si>
  <si>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</si>
  <si>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</si>
  <si>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</si>
  <si>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</si>
  <si>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</si>
  <si>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</si>
  <si>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</si>
  <si>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</si>
  <si>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</si>
  <si>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</si>
  <si>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</si>
  <si>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</si>
  <si>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</si>
  <si>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</si>
  <si>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</si>
  <si>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</si>
  <si>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</si>
  <si>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</si>
  <si>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</si>
  <si>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</si>
  <si>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</si>
  <si>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</si>
  <si>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</si>
  <si>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</si>
  <si>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</si>
  <si>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</si>
  <si>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</si>
  <si>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</si>
  <si>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</si>
  <si>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</si>
  <si>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</si>
  <si>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</si>
  <si>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</si>
  <si>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</si>
  <si>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</si>
  <si>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</si>
  <si>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</si>
  <si>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</si>
  <si>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</si>
  <si>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</si>
  <si>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</si>
  <si>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</si>
  <si>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</si>
  <si>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</si>
  <si>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</si>
  <si>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</si>
  <si>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</si>
  <si>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</si>
  <si>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</si>
  <si>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</si>
  <si>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</si>
  <si>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</si>
  <si>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</si>
  <si>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</si>
  <si>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</si>
  <si>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</si>
  <si>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</si>
  <si>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</si>
  <si>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</si>
  <si>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</si>
  <si>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</si>
  <si>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</si>
  <si>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</si>
  <si>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</si>
  <si>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</si>
  <si>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</si>
  <si>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</si>
  <si>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</si>
  <si>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</si>
  <si>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</si>
  <si>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</si>
  <si>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</si>
  <si>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</si>
  <si>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</si>
  <si>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</si>
  <si>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</si>
  <si>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</si>
  <si>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</si>
  <si>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</si>
  <si>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</si>
  <si>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</si>
  <si>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</si>
  <si>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</si>
  <si>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</si>
  <si>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</si>
  <si>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</si>
  <si>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</si>
  <si>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</si>
  <si>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</si>
  <si>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</si>
  <si>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</si>
  <si>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</si>
  <si>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</si>
  <si>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</si>
  <si>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</si>
  <si>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</si>
  <si>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</si>
  <si>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</si>
  <si>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</si>
  <si>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</si>
  <si>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</si>
  <si>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</si>
  <si>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</si>
  <si>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</si>
  <si>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</si>
  <si>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</si>
  <si>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</si>
  <si>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</si>
  <si>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</si>
  <si>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</si>
  <si>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</si>
  <si>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</si>
  <si>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</si>
  <si>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</si>
  <si>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</si>
  <si>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</si>
  <si>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</si>
  <si>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</si>
  <si>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</si>
  <si>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</si>
  <si>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</si>
  <si>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</si>
  <si>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</si>
  <si>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</si>
  <si>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</si>
  <si>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</si>
  <si>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</si>
  <si>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</si>
  <si>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</si>
  <si>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</si>
  <si>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</si>
  <si>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</si>
  <si>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</si>
  <si>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</si>
  <si>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</si>
  <si>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</si>
  <si>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</si>
  <si>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</si>
  <si>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</si>
  <si>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</si>
  <si>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</si>
  <si>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</si>
  <si>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</si>
  <si>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</si>
  <si>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</si>
  <si>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</si>
  <si>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</si>
  <si>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</si>
  <si>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</si>
  <si>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</si>
  <si>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</si>
  <si>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</si>
  <si>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</si>
  <si>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</si>
  <si>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</si>
  <si>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</si>
  <si>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</si>
  <si>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</si>
  <si>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</si>
  <si>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</si>
  <si>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</si>
  <si>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</si>
  <si>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</si>
  <si>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</si>
  <si>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</si>
  <si>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</si>
  <si>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</si>
  <si>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</si>
  <si>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</si>
  <si>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</si>
  <si>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</si>
  <si>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</si>
  <si>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</si>
  <si>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</si>
  <si>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</si>
  <si>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</si>
  <si>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</si>
  <si>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</si>
  <si>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</si>
  <si>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</si>
  <si>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</si>
  <si>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</si>
  <si>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</si>
  <si>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</si>
  <si>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</si>
  <si>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</si>
  <si>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</si>
  <si>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</si>
  <si>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</si>
  <si>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</si>
  <si>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</si>
  <si>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</si>
  <si>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</si>
  <si>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</si>
  <si>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</si>
  <si>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</si>
  <si>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</si>
  <si>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</si>
  <si>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</si>
  <si>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</si>
  <si>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</si>
  <si>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</si>
  <si>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</si>
  <si>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</si>
  <si>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</si>
  <si>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</si>
  <si>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</si>
  <si>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</si>
  <si>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</si>
  <si>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</si>
  <si>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</si>
  <si>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</si>
  <si>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</si>
  <si>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</si>
  <si>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</si>
  <si>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</si>
  <si>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</si>
  <si>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</si>
  <si>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</si>
  <si>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</si>
  <si>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</si>
  <si>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</si>
  <si>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</si>
  <si>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</si>
  <si>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</si>
  <si>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</si>
  <si>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</si>
  <si>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</si>
  <si>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</si>
  <si>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</si>
  <si>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</si>
  <si>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</si>
  <si>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</si>
  <si>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</si>
  <si>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</si>
  <si>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</si>
  <si>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</si>
  <si>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</si>
  <si>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</si>
  <si>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</si>
  <si>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</si>
  <si>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</si>
  <si>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</si>
  <si>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</si>
  <si>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</si>
  <si>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</si>
  <si>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</si>
  <si>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</si>
  <si>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</si>
  <si>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</si>
  <si>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</si>
  <si>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</si>
  <si>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</si>
  <si>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</si>
  <si>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</si>
  <si>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</si>
  <si>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</si>
  <si>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</si>
  <si>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</si>
  <si>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</si>
  <si>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</si>
  <si>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</si>
  <si>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</si>
  <si>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</si>
  <si>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</si>
  <si>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</si>
  <si>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</si>
  <si>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</si>
  <si>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</si>
  <si>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</si>
  <si>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</si>
  <si>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</si>
  <si>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</si>
  <si>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</si>
  <si>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</si>
  <si>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</si>
  <si>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</si>
  <si>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</si>
  <si>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</si>
  <si>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</si>
  <si>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</si>
  <si>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</si>
  <si>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</si>
  <si>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</si>
  <si>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</si>
  <si>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</si>
  <si>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</si>
  <si>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</si>
  <si>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</si>
  <si>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</si>
  <si>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</si>
  <si>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</si>
  <si>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</si>
  <si>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</si>
  <si>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</si>
  <si>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</si>
  <si>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</si>
  <si>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</si>
  <si>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</si>
  <si>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</si>
  <si>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</si>
  <si>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</si>
  <si>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</si>
  <si>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</si>
  <si>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</si>
  <si>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</si>
  <si>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</si>
  <si>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</si>
  <si>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</si>
  <si>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</si>
  <si>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</si>
  <si>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</si>
  <si>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</si>
  <si>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</si>
  <si>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</si>
  <si>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</si>
  <si>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</si>
  <si>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</si>
  <si>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</si>
  <si>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</si>
  <si>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</si>
  <si>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</si>
  <si>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</si>
  <si>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</si>
  <si>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</si>
  <si>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</si>
  <si>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</si>
  <si>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</si>
  <si>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</si>
  <si>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</si>
  <si>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</si>
  <si>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</si>
  <si>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</si>
  <si>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</si>
  <si>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</si>
  <si>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</si>
  <si>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</si>
  <si>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</si>
  <si>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</si>
  <si>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</si>
  <si>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</si>
  <si>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</si>
  <si>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</si>
  <si>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</si>
  <si>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</si>
  <si>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</si>
  <si>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</si>
  <si>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</si>
  <si>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</si>
  <si>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</si>
  <si>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</si>
  <si>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</si>
  <si>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</si>
  <si>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</si>
  <si>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</si>
  <si>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</si>
  <si>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</si>
  <si>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</si>
  <si>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</si>
  <si>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</si>
  <si>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</si>
  <si>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</si>
  <si>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</si>
  <si>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</si>
  <si>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</si>
  <si>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</si>
  <si>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</si>
  <si>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</si>
  <si>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</si>
  <si>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</si>
  <si>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</si>
  <si>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</si>
  <si>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</si>
  <si>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</si>
  <si>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</si>
  <si>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</si>
  <si>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</si>
  <si>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</si>
  <si>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</si>
  <si>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</si>
  <si>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</si>
  <si>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</si>
  <si>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</si>
  <si>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</si>
  <si>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</si>
  <si>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</si>
  <si>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</si>
  <si>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</si>
  <si>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</si>
  <si>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</si>
  <si>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</si>
  <si>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</si>
  <si>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</si>
  <si>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</si>
  <si>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</si>
  <si>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</si>
  <si>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</si>
  <si>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</si>
  <si>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</si>
  <si>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</si>
  <si>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</si>
  <si>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</si>
  <si>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</si>
  <si>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</si>
  <si>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</si>
  <si>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</si>
  <si>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</si>
  <si>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</si>
  <si>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</si>
  <si>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</si>
  <si>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</si>
  <si>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</si>
  <si>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</si>
  <si>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</si>
  <si>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</si>
  <si>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</si>
  <si>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</si>
  <si>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</si>
  <si>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</si>
  <si>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</si>
  <si>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</si>
  <si>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</si>
  <si>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</si>
  <si>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</si>
  <si>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</si>
  <si>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</si>
  <si>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</si>
  <si>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</si>
  <si>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</si>
  <si>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</si>
  <si>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</si>
  <si>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</si>
  <si>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</si>
  <si>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</si>
  <si>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</si>
  <si>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</si>
  <si>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</si>
  <si>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</si>
  <si>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</si>
  <si>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</si>
  <si>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</si>
  <si>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</si>
  <si>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</si>
  <si>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</si>
  <si>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</si>
  <si>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</si>
  <si>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</si>
  <si>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</si>
  <si>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</si>
  <si>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</si>
  <si>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</si>
  <si>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</si>
  <si>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</si>
  <si>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</si>
  <si>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</si>
  <si>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</si>
  <si>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</si>
  <si>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</si>
  <si>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</si>
  <si>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</si>
  <si>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</si>
  <si>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</si>
  <si>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</si>
  <si>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</si>
  <si>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</si>
  <si>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</si>
  <si>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</si>
  <si>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</si>
  <si>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</si>
  <si>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</si>
  <si>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</si>
  <si>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</si>
  <si>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</si>
  <si>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</si>
  <si>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</si>
  <si>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</si>
  <si>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</si>
  <si>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</si>
  <si>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</si>
  <si>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</si>
  <si>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</si>
  <si>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</si>
  <si>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</si>
  <si>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</si>
  <si>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</si>
  <si>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</si>
  <si>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</si>
  <si>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</si>
  <si>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</si>
  <si>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</si>
  <si>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</si>
  <si>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</si>
  <si>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</si>
  <si>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</si>
  <si>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</si>
  <si>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</si>
  <si>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</si>
  <si>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</si>
  <si>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</si>
  <si>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</si>
  <si>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</si>
  <si>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</si>
  <si>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</si>
  <si>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</si>
  <si>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</si>
  <si>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</si>
  <si>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</si>
  <si>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</si>
  <si>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</si>
  <si>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</si>
  <si>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</si>
  <si>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</si>
  <si>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</si>
  <si>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</si>
  <si>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</si>
  <si>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</si>
  <si>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</si>
  <si>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</si>
  <si>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</si>
  <si>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</si>
  <si>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</si>
  <si>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</si>
  <si>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</si>
  <si>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</si>
  <si>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</si>
  <si>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</si>
  <si>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</si>
  <si>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</si>
  <si>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</si>
  <si>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</si>
  <si>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</si>
  <si>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</si>
  <si>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</si>
  <si>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</si>
  <si>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</si>
  <si>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</si>
  <si>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</si>
  <si>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</si>
  <si>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</si>
  <si>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</si>
  <si>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</si>
  <si>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</si>
  <si>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</si>
  <si>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</si>
  <si>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</si>
  <si>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</si>
  <si>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</si>
  <si>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</si>
  <si>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</si>
  <si>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</si>
  <si>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</si>
  <si>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</si>
  <si>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</si>
  <si>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</si>
  <si>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</si>
  <si>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</si>
  <si>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</si>
  <si>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</si>
  <si>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</si>
  <si>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</si>
  <si>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</si>
  <si>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</si>
  <si>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</si>
  <si>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</si>
  <si>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</si>
  <si>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</si>
  <si>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</si>
  <si>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</si>
  <si>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</si>
  <si>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</si>
  <si>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</si>
  <si>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</si>
  <si>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</si>
  <si>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</si>
  <si>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</si>
  <si>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</si>
  <si>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</si>
  <si>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</si>
  <si>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</si>
  <si>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</si>
  <si>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</si>
  <si>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</si>
  <si>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</si>
  <si>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</si>
  <si>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</si>
  <si>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</si>
  <si>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</si>
  <si>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</si>
  <si>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</si>
  <si>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</si>
  <si>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</si>
  <si>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</si>
  <si>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</si>
  <si>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</si>
  <si>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</si>
  <si>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</si>
  <si>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</si>
  <si>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</si>
  <si>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</si>
  <si>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</si>
  <si>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</si>
  <si>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</si>
  <si>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</si>
  <si>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</si>
  <si>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</si>
  <si>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</si>
  <si>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</si>
  <si>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</si>
  <si>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</si>
  <si>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</si>
  <si>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</si>
  <si>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</si>
  <si>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</si>
  <si>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</si>
  <si>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</si>
  <si>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</si>
  <si>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</si>
  <si>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</si>
  <si>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</si>
  <si>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</si>
  <si>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</si>
  <si>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</si>
  <si>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</si>
  <si>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</si>
  <si>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</si>
  <si>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</si>
  <si>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</si>
  <si>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</si>
  <si>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</si>
  <si>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</si>
  <si>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</si>
  <si>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</si>
  <si>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</si>
  <si>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</si>
  <si>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</si>
  <si>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</si>
  <si>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</si>
  <si>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</si>
  <si>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</si>
  <si>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</si>
  <si>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</si>
  <si>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</si>
  <si>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</si>
  <si>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</si>
  <si>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</si>
  <si>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</si>
  <si>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</si>
  <si>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</si>
  <si>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</si>
  <si>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</si>
  <si>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</si>
  <si>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</si>
  <si>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</si>
  <si>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</si>
  <si>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</si>
  <si>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</si>
  <si>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</si>
  <si>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</si>
  <si>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</si>
  <si>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</si>
  <si>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</si>
  <si>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</si>
  <si>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</si>
  <si>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</si>
  <si>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</si>
  <si>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</si>
  <si>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</si>
  <si>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</si>
  <si>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</si>
  <si>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</si>
  <si>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</si>
  <si>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</si>
  <si>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</si>
  <si>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</si>
  <si>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</si>
  <si>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</si>
  <si>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</si>
  <si>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</si>
  <si>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</si>
  <si>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</si>
  <si>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</si>
  <si>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</si>
  <si>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</si>
  <si>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</si>
  <si>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</si>
  <si>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</si>
  <si>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</si>
  <si>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</si>
  <si>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</si>
  <si>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</si>
  <si>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</si>
  <si>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</si>
  <si>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</si>
  <si>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</si>
  <si>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</si>
  <si>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</si>
  <si>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</si>
  <si>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</si>
  <si>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</si>
  <si>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</si>
  <si>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</si>
  <si>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</si>
  <si>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</si>
  <si>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</si>
  <si>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</si>
  <si>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</si>
  <si>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</si>
  <si>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</si>
  <si>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</si>
  <si>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</si>
  <si>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</si>
  <si>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</si>
  <si>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</si>
  <si>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</si>
  <si>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</si>
  <si>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</si>
  <si>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</si>
  <si>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</si>
  <si>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</si>
  <si>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</si>
  <si>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</si>
  <si>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</si>
  <si>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</si>
  <si>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</si>
  <si>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</si>
  <si>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</si>
  <si>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</si>
  <si>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</si>
  <si>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</si>
  <si>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</si>
  <si>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</si>
  <si>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</si>
  <si>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</si>
  <si>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</si>
  <si>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</si>
  <si>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</si>
  <si>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</si>
  <si>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</si>
  <si>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</si>
  <si>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</si>
  <si>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</si>
  <si>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</si>
  <si>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</si>
  <si>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</si>
  <si>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</si>
  <si>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</si>
  <si>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</si>
  <si>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</si>
  <si>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</si>
  <si>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</si>
  <si>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</si>
  <si>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</si>
  <si>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</si>
  <si>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</si>
  <si>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</si>
  <si>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</si>
  <si>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</si>
  <si>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</si>
  <si>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</si>
  <si>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</si>
  <si>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</si>
  <si>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</si>
  <si>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</si>
  <si>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</si>
  <si>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</si>
  <si>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</si>
  <si>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</si>
  <si>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</si>
  <si>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</si>
  <si>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</si>
  <si>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</si>
  <si>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</si>
  <si>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</si>
  <si>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</si>
  <si>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</si>
  <si>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</si>
  <si>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</si>
  <si>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</si>
  <si>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</si>
  <si>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</si>
  <si>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</si>
  <si>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</si>
  <si>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</si>
  <si>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</si>
  <si>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</si>
  <si>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</si>
  <si>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</si>
  <si>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</si>
  <si>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</si>
  <si>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</si>
  <si>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</si>
  <si>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</si>
  <si>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</si>
  <si>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</si>
  <si>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</si>
  <si>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</si>
  <si>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</si>
  <si>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</si>
  <si>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</si>
  <si>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</si>
  <si>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</si>
  <si>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</si>
  <si>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</si>
  <si>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</si>
  <si>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</si>
  <si>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</si>
  <si>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</si>
  <si>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</si>
  <si>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</si>
  <si>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</si>
  <si>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</si>
  <si>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</si>
  <si>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</si>
  <si>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</si>
  <si>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</si>
  <si>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</si>
  <si>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</si>
  <si>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</si>
  <si>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</si>
  <si>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</si>
  <si>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</si>
  <si>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</si>
  <si>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</si>
  <si>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</si>
  <si>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</si>
  <si>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</si>
  <si>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</si>
  <si>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</si>
  <si>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</si>
  <si>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</si>
  <si>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</si>
  <si>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</si>
  <si>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</si>
  <si>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</si>
  <si>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</si>
  <si>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</si>
  <si>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</si>
  <si>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</si>
  <si>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</si>
  <si>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</si>
  <si>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</si>
  <si>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</si>
  <si>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</si>
  <si>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</si>
  <si>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</si>
  <si>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</si>
  <si>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</si>
  <si>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</si>
  <si>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</si>
  <si>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</si>
  <si>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</si>
  <si>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</si>
  <si>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</si>
  <si>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</si>
  <si>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</si>
  <si>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</si>
  <si>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</si>
  <si>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</si>
  <si>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</si>
  <si>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</si>
  <si>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</si>
  <si>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</si>
  <si>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</si>
  <si>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</si>
  <si>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</si>
  <si>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</si>
  <si>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</si>
  <si>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</si>
  <si>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</si>
  <si>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</si>
  <si>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</si>
  <si>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</si>
  <si>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</si>
  <si>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</si>
  <si>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</si>
  <si>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</si>
  <si>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</si>
  <si>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</si>
  <si>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</si>
  <si>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</si>
  <si>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</si>
  <si>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</si>
  <si>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</si>
  <si>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</si>
  <si>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</si>
  <si>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</si>
  <si>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</si>
  <si>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</si>
  <si>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</si>
  <si>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</si>
  <si>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</si>
  <si>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</si>
  <si>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</si>
  <si>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</si>
  <si>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</si>
  <si>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</si>
  <si>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</si>
  <si>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</si>
  <si>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</si>
  <si>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</si>
  <si>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</si>
  <si>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</si>
  <si>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</si>
  <si>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</si>
  <si>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</si>
  <si>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</si>
  <si>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</si>
  <si>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</si>
  <si>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</si>
  <si>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</si>
  <si>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</si>
  <si>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</si>
  <si>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</si>
  <si>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</si>
  <si>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</si>
  <si>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</si>
  <si>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</si>
  <si>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</si>
  <si>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</si>
  <si>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</si>
  <si>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</si>
  <si>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</si>
  <si>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</si>
  <si>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</si>
  <si>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</si>
  <si>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</si>
  <si>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</si>
  <si>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</si>
  <si>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</si>
  <si>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</si>
  <si>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</si>
  <si>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</si>
  <si>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</si>
  <si>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</si>
  <si>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</si>
  <si>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</si>
  <si>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</si>
  <si>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</si>
  <si>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</si>
  <si>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</si>
  <si>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</si>
  <si>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</si>
  <si>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</si>
  <si>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</si>
  <si>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</si>
  <si>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</si>
  <si>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</si>
  <si>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</si>
  <si>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</si>
  <si>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</si>
  <si>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</si>
  <si>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</si>
  <si>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</si>
  <si>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</si>
  <si>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</si>
  <si>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</si>
  <si>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</si>
  <si>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</si>
  <si>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</si>
  <si>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</si>
  <si>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</si>
  <si>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</si>
  <si>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</si>
  <si>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</si>
  <si>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</si>
  <si>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</si>
  <si>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</si>
  <si>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</si>
  <si>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</si>
  <si>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</si>
  <si>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</si>
  <si>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</si>
  <si>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</si>
  <si>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</si>
  <si>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</si>
  <si>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</si>
  <si>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</si>
  <si>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</si>
  <si>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</si>
  <si>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</si>
  <si>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</si>
  <si>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</si>
  <si>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</si>
  <si>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</si>
  <si>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</si>
  <si>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</si>
  <si>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</si>
  <si>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</si>
  <si>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</si>
  <si>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</si>
  <si>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</si>
  <si>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</si>
  <si>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</si>
  <si>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</si>
  <si>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</si>
  <si>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</si>
  <si>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</si>
  <si>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</si>
  <si>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</si>
  <si>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</si>
  <si>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</si>
  <si>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</si>
  <si>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</si>
  <si>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</si>
  <si>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</si>
  <si>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</si>
  <si>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</si>
  <si>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</si>
  <si>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</si>
  <si>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</si>
  <si>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</si>
  <si>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</si>
  <si>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</si>
  <si>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</si>
  <si>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</si>
  <si>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</si>
  <si>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</si>
  <si>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</si>
  <si>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</si>
  <si>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</si>
  <si>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</si>
  <si>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</si>
  <si>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</si>
  <si>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</si>
  <si>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</si>
  <si>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</si>
  <si>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</si>
  <si>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</si>
  <si>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</si>
  <si>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</si>
  <si>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</si>
  <si>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</si>
  <si>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</si>
  <si>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</si>
  <si>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</si>
  <si>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</si>
  <si>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</si>
  <si>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</si>
  <si>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</si>
  <si>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</si>
  <si>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</si>
  <si>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</si>
  <si>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</si>
  <si>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</si>
  <si>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</si>
  <si>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</si>
  <si>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</si>
  <si>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</si>
  <si>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</si>
  <si>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</si>
  <si>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</si>
  <si>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</si>
  <si>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</si>
  <si>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</si>
  <si>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</si>
  <si>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</si>
  <si>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</si>
  <si>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</si>
  <si>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</si>
  <si>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</si>
  <si>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</si>
  <si>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</si>
  <si>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</si>
  <si>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</si>
  <si>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</si>
  <si>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</si>
  <si>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</si>
  <si>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</si>
  <si>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</si>
  <si>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</si>
  <si>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</si>
  <si>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</si>
  <si>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</si>
  <si>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</si>
  <si>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</si>
  <si>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</si>
  <si>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</si>
  <si>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</si>
  <si>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</si>
  <si>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</si>
  <si>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</si>
  <si>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</si>
  <si>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</si>
  <si>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</si>
  <si>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</si>
  <si>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</si>
  <si>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</si>
  <si>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</si>
  <si>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</si>
  <si>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</si>
  <si>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</si>
  <si>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</si>
  <si>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</si>
  <si>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</si>
  <si>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</si>
  <si>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</si>
  <si>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</si>
  <si>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</si>
  <si>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</si>
  <si>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</si>
  <si>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</si>
  <si>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</si>
  <si>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</si>
  <si>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</si>
  <si>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</si>
  <si>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</si>
  <si>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</si>
  <si>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</si>
  <si>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</si>
  <si>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</si>
  <si>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</si>
  <si>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</si>
  <si>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</si>
  <si>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</si>
  <si>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</si>
  <si>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</si>
  <si>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</si>
  <si>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</si>
  <si>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</si>
  <si>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</si>
  <si>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</si>
  <si>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</si>
  <si>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</si>
  <si>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</si>
  <si>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</si>
  <si>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</si>
  <si>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</si>
  <si>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</si>
  <si>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</si>
  <si>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</si>
  <si>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</si>
  <si>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</si>
  <si>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</si>
  <si>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</si>
  <si>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</si>
  <si>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</si>
  <si>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</si>
  <si>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</si>
  <si>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</si>
  <si>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</si>
  <si>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</si>
  <si>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</si>
  <si>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</si>
  <si>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</si>
  <si>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</si>
  <si>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</si>
  <si>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</si>
  <si>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</si>
  <si>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</si>
  <si>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</si>
  <si>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</si>
  <si>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</si>
  <si>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</si>
  <si>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</si>
  <si>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</si>
  <si>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</si>
  <si>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</si>
  <si>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</si>
  <si>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</si>
  <si>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</si>
  <si>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</si>
  <si>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</si>
  <si>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</si>
  <si>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</si>
  <si>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</si>
  <si>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</si>
  <si>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</si>
  <si>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</si>
  <si>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</si>
  <si>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</si>
  <si>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</si>
  <si>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</si>
  <si>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</si>
  <si>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</si>
  <si>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</si>
  <si>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</si>
  <si>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</si>
  <si>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</si>
  <si>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</si>
  <si>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</si>
  <si>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</si>
  <si>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</si>
  <si>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</si>
  <si>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</si>
  <si>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</si>
  <si>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</si>
  <si>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</si>
  <si>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</si>
  <si>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</si>
  <si>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</si>
  <si>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</si>
  <si>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</si>
  <si>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</si>
  <si>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</si>
  <si>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</si>
  <si>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</si>
  <si>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</si>
  <si>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</si>
  <si>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</si>
  <si>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</si>
  <si>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</si>
  <si>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</si>
  <si>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</si>
  <si>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</si>
  <si>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</si>
  <si>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</si>
  <si>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</si>
  <si>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</si>
  <si>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</si>
  <si>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</si>
  <si>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</si>
  <si>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</si>
  <si>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</si>
  <si>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</si>
  <si>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</si>
  <si>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</si>
  <si>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</si>
  <si>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</si>
  <si>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</si>
  <si>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</si>
  <si>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</si>
  <si>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</si>
  <si>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</si>
  <si>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</si>
  <si>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</si>
  <si>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</si>
  <si>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</si>
  <si>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</si>
  <si>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</si>
  <si>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</si>
  <si>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</si>
  <si>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</si>
  <si>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</si>
  <si>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</si>
  <si>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</si>
  <si>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</si>
  <si>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</si>
  <si>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</si>
  <si>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</si>
  <si>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</si>
  <si>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</si>
  <si>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</si>
  <si>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</si>
  <si>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</si>
  <si>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</si>
  <si>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</si>
  <si>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</si>
  <si>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</si>
  <si>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</si>
  <si>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</si>
  <si>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</si>
  <si>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</si>
  <si>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</si>
  <si>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</si>
  <si>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</si>
  <si>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</si>
  <si>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</si>
  <si>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</si>
  <si>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</si>
  <si>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</si>
  <si>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</si>
  <si>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</si>
  <si>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</si>
  <si>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</si>
  <si>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</si>
  <si>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</si>
  <si>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</si>
  <si>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</si>
  <si>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</si>
  <si>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</si>
  <si>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</si>
  <si>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</si>
  <si>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</si>
  <si>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</si>
  <si>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</si>
  <si>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</si>
  <si>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</si>
  <si>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</si>
  <si>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</si>
  <si>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</si>
  <si>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</si>
  <si>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</si>
  <si>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</si>
  <si>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</si>
  <si>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</si>
  <si>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</si>
  <si>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</si>
  <si>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</si>
  <si>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</si>
  <si>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</si>
  <si>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</si>
  <si>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</si>
  <si>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</si>
  <si>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</si>
  <si>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</si>
  <si>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</si>
  <si>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</si>
  <si>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</si>
  <si>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</si>
  <si>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</si>
  <si>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</si>
  <si>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</si>
  <si>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</si>
  <si>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</si>
  <si>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</si>
  <si>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</si>
  <si>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</si>
  <si>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</si>
  <si>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</si>
  <si>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</si>
  <si>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</si>
  <si>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</si>
  <si>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</si>
  <si>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</si>
  <si>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</si>
  <si>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</si>
  <si>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</si>
  <si>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</si>
  <si>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</si>
  <si>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</si>
  <si>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</si>
  <si>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</si>
  <si>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</si>
  <si>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</si>
  <si>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</si>
  <si>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</si>
  <si>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</si>
  <si>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</si>
  <si>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</si>
  <si>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</si>
  <si>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</si>
  <si>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</si>
  <si>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</si>
  <si>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</si>
  <si>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</si>
  <si>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</si>
  <si>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</si>
  <si>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</si>
  <si>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</si>
  <si>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</si>
  <si>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</si>
  <si>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</si>
  <si>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</si>
  <si>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</si>
  <si>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</si>
  <si>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</si>
  <si>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</si>
  <si>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</si>
  <si>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</si>
  <si>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</si>
  <si>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</si>
  <si>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</si>
  <si>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</si>
  <si>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</si>
  <si>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</si>
  <si>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</si>
  <si>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</si>
  <si>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</si>
  <si>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</si>
  <si>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</si>
  <si>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</si>
  <si>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</si>
  <si>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</si>
  <si>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</si>
  <si>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</si>
  <si>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</si>
  <si>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</si>
  <si>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</si>
  <si>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</si>
  <si>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</si>
  <si>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</si>
  <si>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</si>
  <si>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</si>
  <si>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</si>
  <si>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</si>
  <si>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</si>
  <si>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</si>
  <si>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</si>
  <si>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</si>
  <si>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</si>
  <si>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</si>
  <si>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</si>
  <si>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</si>
  <si>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</si>
  <si>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</si>
  <si>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</si>
  <si>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</si>
  <si>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</si>
  <si>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</si>
  <si>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</si>
  <si>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</si>
  <si>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</si>
  <si>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</si>
  <si>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</si>
  <si>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</si>
  <si>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</si>
  <si>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</si>
  <si>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</si>
  <si>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</si>
  <si>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</si>
  <si>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</si>
  <si>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</si>
  <si>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</si>
  <si>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</si>
  <si>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</si>
  <si>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</si>
  <si>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</si>
  <si>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</si>
  <si>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</si>
  <si>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</si>
  <si>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</si>
  <si>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</si>
  <si>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</si>
  <si>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</si>
  <si>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</si>
  <si>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</si>
  <si>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</si>
  <si>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</si>
  <si>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</si>
  <si>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</si>
  <si>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</si>
  <si>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</si>
  <si>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</si>
  <si>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</si>
  <si>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</si>
  <si>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</si>
  <si>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</si>
  <si>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</si>
  <si>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</si>
  <si>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</si>
  <si>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</si>
  <si>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</si>
  <si>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</si>
  <si>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</si>
  <si>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</si>
  <si>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</si>
  <si>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</si>
  <si>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</si>
  <si>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</si>
  <si>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</si>
  <si>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</si>
  <si>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</si>
  <si>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</si>
  <si>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</si>
  <si>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</si>
  <si>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</si>
  <si>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</si>
  <si>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</si>
  <si>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</si>
  <si>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</si>
  <si>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</si>
  <si>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</si>
  <si>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</si>
  <si>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</si>
  <si>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</si>
  <si>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</si>
  <si>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</si>
  <si>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</si>
  <si>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</si>
  <si>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</si>
  <si>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</si>
  <si>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</si>
  <si>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</si>
  <si>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</si>
  <si>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</si>
  <si>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</si>
  <si>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</si>
  <si>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</si>
  <si>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</si>
  <si>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</si>
  <si>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</si>
  <si>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</si>
  <si>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</si>
  <si>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</si>
  <si>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</si>
  <si>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</si>
  <si>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</si>
  <si>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</si>
  <si>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</si>
  <si>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</si>
  <si>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</si>
  <si>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</si>
  <si>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</si>
  <si>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</si>
  <si>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</si>
  <si>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</si>
  <si>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</si>
  <si>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</si>
  <si>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</si>
  <si>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</si>
  <si>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</si>
  <si>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</si>
  <si>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</si>
  <si>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</si>
  <si>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</si>
  <si>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</si>
  <si>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</si>
  <si>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</si>
  <si>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</si>
  <si>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</si>
  <si>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</si>
  <si>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</si>
  <si>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</si>
  <si>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</si>
  <si>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</si>
  <si>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</si>
  <si>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</si>
  <si>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</si>
  <si>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</si>
  <si>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</si>
  <si>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</si>
  <si>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</si>
  <si>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</si>
  <si>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</si>
  <si>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</si>
  <si>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</si>
  <si>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</si>
  <si>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</si>
  <si>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</si>
  <si>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</si>
  <si>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</si>
  <si>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</si>
  <si>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</si>
  <si>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</si>
  <si>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</si>
  <si>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</si>
  <si>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</si>
  <si>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</si>
  <si>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</si>
  <si>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</si>
  <si>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</si>
  <si>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</si>
  <si>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</si>
  <si>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</si>
  <si>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</si>
  <si>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</si>
  <si>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</si>
  <si>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</si>
  <si>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</si>
  <si>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</si>
  <si>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</si>
  <si>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</si>
  <si>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</si>
  <si>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</si>
  <si>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</si>
  <si>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</si>
  <si>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</si>
  <si>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</si>
  <si>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</si>
  <si>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</si>
  <si>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</si>
  <si>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</si>
  <si>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</si>
  <si>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</si>
  <si>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</si>
  <si>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</si>
  <si>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</si>
  <si>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</si>
  <si>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</si>
  <si>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</si>
  <si>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</si>
  <si>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</si>
  <si>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</si>
  <si>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</si>
  <si>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</si>
  <si>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</si>
  <si>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</si>
  <si>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</si>
  <si>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</si>
  <si>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</si>
  <si>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</si>
  <si>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</si>
  <si>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</si>
  <si>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</si>
  <si>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</si>
  <si>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</si>
  <si>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</si>
  <si>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</si>
  <si>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</si>
  <si>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</si>
  <si>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</si>
  <si>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</si>
  <si>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</si>
  <si>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</si>
  <si>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</si>
  <si>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</si>
  <si>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</si>
  <si>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</si>
  <si>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</si>
  <si>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</si>
  <si>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</si>
  <si>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</si>
  <si>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</si>
  <si>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</si>
  <si>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</si>
  <si>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</si>
  <si>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</si>
  <si>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</si>
  <si>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</si>
  <si>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</si>
  <si>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</si>
  <si>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</si>
  <si>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</si>
  <si>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</si>
  <si>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</si>
  <si>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</si>
  <si>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</si>
  <si>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</si>
  <si>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</si>
  <si>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</si>
  <si>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</si>
  <si>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</si>
  <si>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</si>
  <si>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</si>
  <si>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</si>
  <si>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</si>
  <si>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</si>
  <si>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</si>
  <si>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</si>
  <si>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</si>
  <si>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</si>
  <si>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</si>
  <si>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</si>
  <si>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</si>
  <si>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</si>
  <si>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</si>
  <si>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</si>
  <si>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</si>
  <si>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</si>
  <si>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</si>
  <si>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</si>
  <si>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</si>
  <si>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</si>
  <si>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</si>
  <si>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</si>
  <si>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</si>
  <si>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</si>
  <si>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</si>
  <si>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</si>
  <si>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</si>
  <si>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</si>
  <si>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</si>
  <si>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</si>
  <si>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</si>
  <si>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</si>
  <si>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</si>
  <si>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</si>
  <si>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</si>
  <si>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</si>
  <si>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</si>
  <si>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</si>
  <si>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</si>
  <si>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</si>
  <si>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</si>
  <si>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</si>
  <si>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</si>
  <si>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</si>
  <si>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</si>
  <si>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</si>
  <si>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</si>
  <si>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</si>
  <si>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</si>
  <si>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</si>
  <si>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</si>
  <si>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</si>
  <si>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</si>
  <si>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</si>
  <si>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</si>
  <si>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</si>
  <si>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</si>
  <si>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</si>
  <si>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</si>
  <si>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</si>
  <si>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</si>
  <si>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</si>
  <si>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</si>
  <si>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</si>
  <si>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</si>
  <si>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</si>
  <si>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</si>
  <si>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</si>
  <si>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</si>
  <si>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</si>
  <si>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</si>
  <si>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</si>
  <si>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</si>
  <si>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</si>
  <si>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</si>
  <si>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</si>
  <si>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</si>
  <si>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</si>
  <si>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</si>
  <si>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</si>
  <si>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</si>
  <si>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</si>
  <si>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</si>
  <si>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</si>
  <si>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</si>
  <si>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</si>
  <si>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</si>
  <si>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</si>
  <si>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</si>
  <si>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</si>
  <si>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</si>
  <si>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</si>
  <si>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</si>
  <si>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</si>
  <si>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</si>
  <si>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</si>
  <si>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</si>
  <si>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</si>
  <si>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</si>
  <si>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</si>
  <si>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</si>
  <si>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</si>
  <si>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</si>
  <si>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</si>
  <si>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</si>
  <si>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</si>
  <si>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</si>
  <si>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</si>
  <si>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</si>
  <si>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</si>
  <si>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</si>
  <si>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</si>
  <si>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</si>
  <si>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</si>
  <si>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</si>
  <si>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</si>
  <si>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</si>
  <si>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</si>
  <si>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</si>
  <si>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</si>
  <si>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</si>
  <si>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</si>
  <si>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</si>
  <si>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</si>
  <si>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</si>
  <si>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</si>
  <si>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</si>
  <si>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</si>
  <si>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</si>
  <si>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</si>
  <si>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</si>
  <si>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</si>
  <si>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</si>
  <si>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</si>
  <si>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</si>
  <si>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</si>
  <si>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</si>
  <si>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</si>
  <si>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</si>
  <si>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</si>
  <si>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</si>
  <si>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</si>
  <si>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</si>
  <si>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</si>
  <si>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</si>
  <si>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</si>
  <si>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</si>
  <si>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</si>
  <si>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</si>
  <si>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</si>
  <si>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</si>
  <si>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</si>
  <si>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</si>
  <si>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</si>
  <si>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</si>
  <si>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</si>
  <si>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</si>
  <si>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</si>
  <si>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</si>
  <si>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</si>
  <si>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</si>
  <si>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</si>
  <si>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</si>
  <si>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</si>
  <si>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</si>
  <si>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</si>
  <si>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</si>
  <si>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</si>
  <si>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</si>
  <si>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</si>
  <si>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</si>
  <si>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</si>
  <si>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</si>
  <si>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</si>
  <si>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</si>
  <si>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</si>
  <si>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</si>
  <si>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</si>
  <si>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</si>
  <si>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</si>
  <si>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</si>
  <si>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</si>
  <si>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</si>
  <si>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</si>
  <si>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</si>
  <si>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</si>
  <si>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</si>
  <si>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</si>
  <si>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</si>
  <si>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</si>
  <si>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</si>
  <si>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</si>
  <si>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</si>
  <si>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</si>
  <si>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</si>
  <si>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</si>
  <si>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</si>
  <si>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</si>
  <si>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</si>
  <si>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</si>
  <si>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</si>
  <si>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</si>
  <si>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</si>
  <si>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</si>
  <si>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</si>
  <si>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</si>
  <si>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</si>
  <si>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</si>
  <si>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</si>
  <si>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</si>
  <si>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</si>
  <si>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</si>
  <si>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</si>
  <si>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</si>
  <si>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</si>
  <si>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</si>
  <si>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</si>
  <si>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</si>
  <si>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</si>
  <si>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</si>
  <si>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</si>
  <si>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</si>
  <si>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</si>
  <si>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</si>
  <si>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</si>
  <si>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</si>
  <si>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</si>
  <si>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</si>
  <si>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</si>
  <si>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</si>
  <si>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</si>
  <si>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</si>
  <si>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</si>
  <si>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</si>
  <si>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</si>
  <si>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</si>
  <si>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</si>
  <si>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</si>
  <si>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</si>
  <si>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</si>
  <si>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</si>
  <si>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</si>
  <si>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</si>
  <si>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</si>
  <si>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</si>
  <si>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</si>
  <si>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</si>
  <si>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</si>
  <si>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</si>
  <si>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</si>
  <si>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</si>
  <si>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</si>
  <si>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</si>
  <si>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</si>
  <si>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</si>
  <si>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</si>
  <si>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</si>
  <si>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</si>
  <si>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</si>
  <si>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</si>
  <si>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</si>
  <si>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</si>
  <si>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</si>
  <si>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</si>
  <si>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</si>
  <si>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</si>
  <si>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</si>
  <si>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</si>
  <si>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</si>
  <si>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</si>
  <si>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</si>
  <si>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</si>
  <si>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</si>
  <si>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</si>
  <si>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</si>
  <si>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</si>
  <si>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</si>
  <si>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</si>
  <si>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</si>
  <si>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</si>
  <si>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</si>
  <si>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</si>
  <si>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</si>
  <si>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</si>
  <si>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</si>
  <si>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</si>
  <si>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</si>
  <si>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</si>
  <si>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</si>
  <si>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</si>
  <si>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</si>
  <si>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</si>
  <si>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</si>
  <si>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</si>
  <si>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</si>
  <si>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</si>
  <si>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</si>
  <si>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</si>
  <si>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</si>
  <si>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</si>
  <si>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</si>
  <si>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</si>
  <si>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</si>
  <si>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</si>
  <si>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</si>
  <si>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</si>
  <si>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</si>
  <si>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</si>
  <si>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</si>
  <si>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</si>
  <si>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</si>
  <si>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</si>
  <si>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</si>
  <si>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</si>
  <si>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</si>
  <si>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</si>
  <si>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</si>
  <si>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</si>
  <si>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</si>
  <si>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</si>
  <si>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</si>
  <si>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</si>
  <si>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</si>
  <si>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</si>
  <si>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</si>
  <si>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</si>
  <si>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</si>
  <si>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</si>
  <si>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</si>
  <si>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</si>
  <si>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</si>
  <si>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</si>
  <si>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</si>
  <si>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</si>
  <si>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</si>
  <si>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</si>
  <si>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</si>
  <si>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</si>
  <si>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</si>
  <si>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</si>
  <si>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</si>
  <si>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</si>
  <si>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</si>
  <si>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</si>
  <si>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</si>
  <si>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</si>
  <si>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</si>
  <si>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</si>
  <si>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</si>
  <si>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</si>
  <si>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</si>
  <si>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</si>
  <si>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</si>
  <si>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</si>
  <si>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</si>
  <si>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</si>
  <si>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</si>
  <si>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</si>
  <si>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</si>
  <si>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</si>
  <si>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</si>
  <si>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</si>
  <si>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</si>
  <si>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</si>
  <si>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</si>
  <si>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</si>
  <si>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</si>
  <si>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</si>
  <si>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</si>
  <si>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</si>
  <si>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</si>
  <si>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</si>
  <si>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</si>
  <si>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</si>
  <si>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</si>
  <si>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</si>
  <si>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</si>
  <si>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</si>
  <si>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</si>
  <si>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</si>
  <si>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</si>
  <si>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</si>
  <si>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</si>
  <si>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</si>
  <si>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</si>
  <si>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</si>
  <si>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</si>
  <si>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</si>
  <si>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</si>
  <si>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</si>
  <si>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</si>
  <si>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</si>
  <si>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</si>
  <si>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</si>
  <si>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</si>
  <si>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</si>
  <si>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</si>
  <si>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</si>
  <si>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</si>
  <si>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</si>
  <si>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</si>
  <si>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</si>
  <si>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</si>
  <si>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</si>
  <si>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</si>
  <si>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</si>
  <si>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</si>
  <si>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</si>
  <si>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</si>
  <si>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</si>
  <si>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</si>
  <si>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</si>
  <si>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</si>
  <si>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</si>
  <si>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</si>
  <si>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</si>
  <si>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</si>
  <si>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</si>
  <si>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</si>
  <si>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</si>
  <si>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</si>
  <si>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</si>
  <si>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</si>
  <si>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</si>
  <si>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</si>
  <si>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</si>
  <si>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</si>
  <si>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</si>
  <si>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</si>
  <si>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</si>
  <si>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</si>
  <si>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</si>
  <si>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</si>
  <si>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</si>
  <si>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</si>
  <si>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</si>
  <si>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</si>
  <si>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</si>
  <si>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</si>
  <si>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</si>
  <si>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</si>
  <si>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</si>
  <si>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</si>
  <si>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</si>
  <si>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</si>
  <si>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</si>
  <si>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</si>
  <si>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</si>
  <si>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</si>
  <si>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</si>
  <si>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</si>
  <si>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</si>
  <si>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</si>
  <si>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</si>
  <si>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</si>
  <si>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</si>
  <si>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</si>
  <si>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</si>
  <si>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</si>
  <si>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</si>
  <si>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</si>
  <si>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</si>
  <si>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</si>
  <si>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</si>
  <si>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</si>
  <si>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</si>
  <si>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</si>
  <si>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</si>
  <si>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</si>
  <si>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</si>
  <si>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</si>
  <si>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</si>
  <si>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</si>
  <si>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</si>
  <si>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</si>
  <si>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</si>
  <si>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</si>
  <si>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</si>
  <si>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</si>
  <si>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</si>
  <si>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</si>
  <si>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</si>
  <si>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</si>
  <si>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</si>
  <si>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</si>
  <si>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</si>
  <si>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</si>
  <si>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</si>
  <si>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</si>
  <si>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</si>
  <si>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</si>
  <si>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</si>
  <si>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</si>
  <si>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</si>
  <si>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</si>
  <si>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</si>
  <si>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</si>
  <si>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</si>
  <si>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</si>
  <si>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</si>
  <si>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</si>
  <si>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</si>
  <si>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</si>
  <si>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</si>
  <si>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</si>
  <si>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</si>
  <si>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</si>
  <si>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</si>
  <si>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</si>
  <si>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</si>
  <si>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</si>
  <si>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</si>
  <si>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</si>
  <si>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</si>
  <si>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</si>
  <si>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</si>
  <si>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</si>
  <si>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</si>
  <si>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</si>
  <si>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</si>
  <si>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</si>
  <si>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</si>
  <si>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</si>
  <si>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</si>
  <si>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</si>
  <si>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</si>
  <si>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</si>
  <si>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</si>
  <si>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</si>
  <si>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</si>
  <si>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</si>
  <si>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</si>
  <si>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</si>
  <si>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</si>
  <si>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</si>
  <si>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</si>
  <si>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</si>
  <si>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</si>
  <si>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</si>
  <si>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</si>
  <si>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</si>
  <si>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</si>
  <si>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</si>
  <si>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</si>
  <si>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</si>
  <si>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</si>
  <si>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</si>
  <si>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</si>
  <si>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</si>
  <si>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</si>
  <si>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</si>
  <si>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</si>
  <si>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</si>
  <si>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</si>
  <si>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</si>
  <si>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</si>
  <si>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</si>
  <si>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</si>
  <si>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</si>
  <si>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</si>
  <si>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</si>
  <si>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</si>
  <si>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</si>
  <si>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</si>
  <si>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</si>
  <si>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</si>
  <si>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</si>
  <si>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</si>
  <si>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</si>
  <si>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</si>
  <si>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</si>
  <si>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</si>
  <si>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</si>
  <si>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</si>
  <si>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</si>
  <si>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</si>
  <si>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</si>
  <si>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</si>
  <si>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</si>
  <si>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</si>
  <si>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</si>
  <si>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</si>
  <si>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</si>
  <si>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</si>
  <si>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</si>
  <si>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</si>
  <si>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</si>
  <si>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</si>
  <si>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</si>
  <si>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</si>
  <si>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</si>
  <si>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</si>
  <si>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</si>
  <si>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</si>
  <si>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</si>
  <si>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</si>
  <si>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</si>
  <si>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</si>
  <si>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</si>
  <si>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</si>
  <si>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</si>
  <si>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</si>
  <si>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</si>
  <si>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</si>
  <si>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</si>
  <si>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</si>
  <si>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</si>
  <si>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</si>
  <si>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</si>
  <si>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</si>
  <si>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</si>
  <si>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</si>
  <si>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</si>
  <si>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</si>
  <si>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</si>
  <si>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</si>
  <si>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</si>
  <si>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</si>
  <si>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</si>
  <si>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</si>
  <si>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</si>
  <si>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</si>
  <si>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</si>
  <si>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</si>
  <si>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</si>
  <si>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</si>
  <si>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</si>
  <si>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</si>
  <si>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</si>
  <si>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</si>
  <si>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</si>
  <si>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</si>
  <si>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</si>
  <si>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</si>
  <si>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</si>
  <si>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</si>
  <si>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</si>
  <si>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</si>
  <si>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</si>
  <si>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</si>
  <si>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</si>
  <si>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</si>
  <si>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</si>
  <si>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</si>
  <si>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</si>
  <si>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</si>
  <si>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</si>
  <si>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</si>
  <si>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</si>
  <si>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</si>
  <si>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</si>
  <si>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</si>
  <si>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</si>
  <si>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</si>
  <si>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</si>
  <si>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</si>
  <si>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</si>
  <si>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</si>
  <si>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</si>
  <si>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</si>
  <si>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</si>
  <si>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</si>
  <si>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</si>
  <si>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</si>
  <si>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</si>
  <si>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</si>
  <si>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</si>
  <si>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</si>
  <si>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</si>
  <si>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</si>
  <si>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</si>
  <si>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</si>
  <si>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</si>
  <si>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</si>
  <si>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</si>
  <si>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</si>
  <si>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</si>
  <si>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</si>
  <si>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</si>
  <si>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</si>
  <si>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</si>
  <si>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</si>
  <si>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</si>
  <si>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</si>
  <si>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</si>
  <si>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</si>
  <si>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</si>
  <si>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</si>
  <si>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</si>
  <si>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</si>
  <si>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</si>
  <si>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</si>
  <si>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</si>
  <si>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</si>
  <si>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</si>
  <si>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</si>
  <si>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</si>
  <si>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</si>
  <si>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</si>
  <si>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</si>
  <si>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</si>
  <si>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</si>
  <si>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</si>
  <si>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</si>
  <si>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</si>
  <si>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</si>
  <si>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</si>
  <si>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</si>
  <si>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</si>
  <si>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</si>
  <si>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</si>
  <si>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</si>
  <si>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</si>
  <si>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</si>
  <si>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</si>
  <si>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</si>
  <si>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</si>
  <si>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</si>
  <si>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</si>
  <si>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</si>
  <si>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</si>
  <si>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</si>
  <si>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</si>
  <si>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</si>
  <si>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</si>
  <si>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</si>
  <si>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</si>
  <si>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</si>
  <si>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</si>
  <si>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</si>
  <si>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</si>
  <si>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</si>
  <si>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</si>
  <si>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</si>
  <si>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</si>
  <si>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</si>
  <si>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</si>
  <si>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</si>
  <si>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</si>
  <si>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</si>
  <si>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</si>
  <si>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</si>
  <si>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</si>
  <si>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</si>
  <si>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</si>
  <si>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</si>
  <si>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</si>
  <si>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</si>
  <si>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</si>
  <si>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</si>
  <si>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</si>
  <si>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</si>
  <si>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</si>
  <si>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</si>
  <si>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</si>
  <si>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</si>
  <si>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</si>
  <si>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</si>
  <si>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</si>
  <si>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</si>
  <si>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</si>
  <si>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</si>
  <si>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</si>
  <si>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</si>
  <si>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</si>
  <si>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</si>
  <si>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</si>
  <si>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</si>
  <si>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</si>
  <si>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</si>
  <si>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</si>
  <si>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</si>
  <si>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</si>
  <si>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</si>
  <si>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</si>
  <si>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</si>
  <si>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</si>
  <si>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</si>
  <si>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</si>
  <si>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</si>
  <si>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</si>
  <si>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</si>
  <si>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</si>
  <si>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</si>
  <si>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</si>
  <si>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</si>
  <si>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</si>
  <si>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</si>
  <si>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</si>
  <si>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</si>
  <si>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</si>
  <si>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</si>
  <si>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</si>
  <si>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</si>
  <si>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</si>
  <si>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</si>
  <si>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</si>
  <si>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</si>
  <si>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</si>
  <si>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</si>
  <si>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</si>
  <si>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</si>
  <si>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</si>
  <si>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</si>
  <si>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</si>
  <si>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</si>
  <si>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</si>
  <si>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</si>
  <si>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</si>
  <si>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</si>
  <si>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</si>
  <si>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</si>
  <si>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</si>
  <si>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</si>
  <si>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</si>
  <si>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</si>
  <si>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</si>
  <si>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</si>
  <si>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</si>
  <si>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</si>
  <si>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</si>
  <si>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</si>
  <si>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</si>
  <si>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</si>
  <si>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</si>
  <si>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</si>
  <si>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</si>
  <si>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</si>
  <si>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</si>
  <si>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</si>
  <si>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</si>
  <si>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</si>
  <si>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</si>
  <si>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</si>
  <si>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</si>
  <si>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</si>
  <si>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</si>
  <si>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</si>
  <si>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</si>
  <si>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</si>
  <si>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</si>
  <si>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</si>
  <si>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</si>
  <si>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</si>
  <si>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</si>
  <si>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</si>
  <si>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</si>
  <si>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</si>
  <si>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</si>
  <si>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</si>
  <si>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</si>
  <si>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</si>
  <si>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</si>
  <si>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</si>
  <si>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</si>
  <si>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</si>
  <si>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</si>
  <si>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</si>
  <si>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</si>
  <si>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</si>
  <si>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</si>
  <si>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</si>
  <si>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</si>
  <si>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</si>
  <si>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</si>
  <si>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</si>
  <si>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</si>
  <si>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</si>
  <si>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</si>
  <si>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</si>
  <si>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</si>
  <si>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</si>
  <si>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</si>
  <si>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</si>
  <si>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</si>
  <si>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</si>
  <si>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</si>
  <si>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</si>
  <si>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</si>
  <si>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</si>
  <si>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</si>
  <si>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</si>
  <si>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</si>
  <si>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</si>
  <si>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</si>
  <si>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</si>
  <si>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</si>
  <si>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</si>
  <si>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</si>
  <si>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</si>
  <si>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</si>
  <si>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</si>
  <si>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</si>
  <si>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</si>
  <si>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</si>
  <si>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</si>
  <si>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</si>
  <si>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</si>
  <si>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</si>
  <si>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</si>
  <si>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</si>
  <si>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</si>
  <si>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</si>
  <si>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</si>
  <si>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</si>
  <si>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</si>
  <si>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</si>
  <si>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</si>
  <si>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</si>
  <si>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</si>
  <si>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</si>
  <si>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</si>
  <si>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</si>
  <si>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</si>
  <si>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</si>
  <si>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</si>
  <si>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</si>
  <si>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</si>
  <si>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</si>
  <si>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</si>
  <si>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</si>
  <si>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</si>
  <si>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</si>
  <si>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</si>
  <si>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</si>
  <si>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</si>
  <si>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</si>
  <si>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</si>
  <si>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</si>
  <si>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</si>
  <si>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</si>
  <si>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</si>
  <si>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</si>
  <si>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</si>
  <si>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</si>
  <si>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</si>
  <si>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</si>
  <si>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</si>
  <si>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</si>
  <si>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</si>
  <si>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</si>
  <si>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</si>
  <si>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</si>
  <si>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</si>
  <si>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</si>
  <si>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</si>
  <si>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</si>
  <si>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</si>
  <si>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</si>
  <si>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</si>
  <si>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</si>
  <si>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</si>
  <si>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</si>
  <si>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</si>
  <si>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</si>
  <si>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</si>
  <si>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</si>
  <si>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</si>
  <si>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</si>
  <si>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</si>
  <si>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</si>
  <si>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</si>
  <si>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</si>
  <si>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</si>
  <si>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</si>
  <si>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</si>
  <si>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</si>
  <si>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</si>
  <si>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</si>
  <si>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</si>
  <si>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</si>
  <si>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</si>
  <si>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</si>
  <si>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</si>
  <si>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</si>
  <si>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</si>
  <si>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</si>
  <si>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</si>
  <si>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</si>
  <si>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</si>
  <si>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</si>
  <si>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</si>
  <si>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</si>
  <si>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</si>
  <si>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</si>
  <si>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</si>
  <si>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</si>
  <si>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</si>
  <si>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</si>
  <si>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</si>
  <si>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</si>
  <si>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</si>
  <si>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</si>
  <si>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</si>
  <si>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</si>
  <si>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</si>
  <si>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</si>
  <si>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</si>
  <si>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</si>
  <si>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</si>
  <si>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</si>
  <si>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</si>
  <si>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</si>
  <si>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</si>
  <si>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</si>
  <si>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</si>
  <si>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</si>
  <si>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</si>
  <si>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</si>
  <si>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</si>
  <si>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</si>
  <si>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</si>
  <si>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</si>
  <si>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</si>
  <si>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</si>
  <si>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</si>
  <si>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</si>
  <si>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</si>
  <si>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</si>
  <si>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</si>
  <si>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</si>
  <si>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</si>
  <si>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</si>
  <si>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</si>
  <si>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</si>
  <si>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</si>
  <si>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</si>
  <si>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</si>
  <si>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</si>
  <si>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</si>
  <si>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</si>
  <si>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</si>
  <si>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</si>
  <si>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</si>
  <si>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</si>
  <si>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</si>
  <si>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</si>
  <si>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</si>
  <si>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</si>
  <si>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</si>
  <si>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</si>
  <si>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</si>
  <si>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</si>
  <si>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</si>
  <si>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</si>
  <si>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</si>
  <si>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</si>
  <si>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</si>
  <si>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</si>
  <si>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</si>
  <si>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</si>
  <si>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</si>
  <si>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</si>
  <si>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</si>
  <si>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</si>
  <si>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</si>
  <si>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</si>
  <si>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</si>
  <si>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</si>
  <si>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</si>
  <si>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</si>
  <si>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</si>
  <si>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</si>
  <si>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</si>
  <si>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</si>
  <si>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</si>
  <si>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</si>
  <si>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</si>
  <si>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</si>
  <si>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</si>
  <si>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</si>
  <si>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</si>
  <si>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</si>
  <si>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</si>
  <si>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</si>
  <si>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</si>
  <si>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</si>
  <si>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</si>
  <si>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</si>
  <si>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</si>
  <si>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</si>
  <si>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</si>
  <si>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</si>
  <si>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</si>
  <si>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</si>
  <si>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</si>
  <si>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</si>
  <si>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</si>
  <si>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</si>
  <si>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</si>
  <si>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</si>
  <si>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</si>
  <si>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</si>
  <si>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</si>
  <si>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</si>
  <si>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</si>
  <si>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</si>
  <si>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</si>
  <si>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</si>
  <si>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</si>
  <si>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</si>
  <si>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</si>
  <si>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</si>
  <si>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</si>
  <si>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</si>
  <si>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</si>
  <si>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</si>
  <si>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</si>
  <si>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</si>
  <si>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</si>
  <si>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</si>
  <si>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</si>
  <si>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</si>
  <si>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</si>
  <si>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</si>
  <si>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</si>
  <si>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</si>
  <si>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</si>
  <si>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</si>
  <si>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</si>
  <si>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</si>
  <si>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</si>
  <si>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</si>
  <si>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</si>
  <si>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</si>
  <si>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</si>
  <si>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</si>
  <si>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</si>
  <si>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</si>
  <si>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</si>
  <si>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</si>
  <si>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</si>
  <si>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</si>
  <si>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</si>
  <si>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</si>
  <si>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</si>
  <si>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</si>
  <si>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</si>
  <si>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</si>
  <si>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</si>
  <si>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</si>
  <si>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</si>
  <si>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</si>
  <si>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</si>
  <si>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</si>
  <si>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</si>
  <si>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</si>
  <si>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</si>
  <si>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</si>
  <si>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</si>
  <si>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</si>
  <si>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</si>
  <si>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</si>
  <si>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</si>
  <si>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</si>
  <si>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</si>
  <si>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</si>
  <si>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</si>
  <si>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</si>
  <si>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</si>
  <si>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</si>
  <si>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</si>
  <si>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</si>
  <si>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</si>
  <si>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</si>
  <si>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</si>
  <si>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</si>
  <si>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</si>
  <si>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</si>
  <si>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</si>
  <si>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</si>
  <si>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</si>
  <si>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</si>
  <si>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</si>
  <si>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</si>
  <si>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</si>
  <si>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</si>
  <si>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</si>
  <si>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</si>
  <si>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</si>
  <si>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</si>
  <si>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</si>
  <si>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</si>
  <si>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</si>
  <si>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</si>
  <si>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</si>
  <si>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</si>
  <si>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</si>
  <si>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</si>
  <si>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</si>
  <si>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</si>
  <si>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</si>
  <si>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</si>
  <si>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</si>
  <si>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</si>
  <si>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</si>
  <si>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</si>
  <si>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</si>
  <si>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</si>
  <si>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</si>
  <si>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</si>
  <si>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</si>
  <si>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</si>
  <si>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</si>
  <si>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</si>
  <si>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</si>
  <si>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</si>
  <si>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</si>
  <si>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</si>
  <si>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</si>
  <si>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</si>
  <si>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</si>
  <si>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</si>
  <si>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</si>
  <si>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</si>
  <si>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</si>
  <si>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</si>
  <si>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</si>
  <si>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</si>
  <si>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</si>
  <si>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</si>
  <si>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</si>
  <si>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</si>
  <si>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</si>
  <si>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</si>
  <si>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</si>
  <si>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</si>
  <si>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</si>
  <si>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</si>
  <si>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</si>
  <si>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</si>
  <si>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</si>
  <si>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</si>
  <si>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</si>
  <si>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</si>
  <si>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</si>
  <si>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</si>
  <si>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</si>
  <si>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</si>
  <si>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</si>
  <si>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</si>
  <si>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</si>
  <si>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</si>
  <si>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</si>
  <si>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</si>
  <si>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</si>
  <si>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</si>
  <si>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</si>
  <si>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</si>
  <si>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</si>
  <si>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</si>
  <si>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</si>
  <si>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</si>
  <si>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</si>
  <si>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</si>
  <si>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</si>
  <si>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</si>
  <si>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</si>
  <si>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</si>
  <si>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</si>
  <si>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</si>
  <si>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</si>
  <si>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</si>
  <si>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</si>
  <si>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</si>
  <si>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</si>
  <si>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</si>
  <si>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</si>
  <si>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</si>
  <si>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</si>
  <si>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</si>
  <si>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</si>
  <si>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</si>
  <si>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</si>
  <si>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</si>
  <si>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</si>
  <si>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</si>
  <si>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</si>
  <si>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</si>
  <si>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</si>
  <si>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</si>
  <si>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</si>
  <si>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</si>
  <si>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</si>
  <si>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</si>
  <si>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</si>
  <si>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</si>
  <si>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</si>
  <si>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</si>
  <si>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</si>
  <si>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</si>
  <si>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</si>
  <si>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</si>
  <si>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</si>
  <si>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</si>
  <si>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</si>
  <si>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</si>
  <si>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</si>
  <si>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</si>
  <si>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</si>
  <si>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</si>
  <si>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</si>
  <si>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</si>
  <si>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</si>
  <si>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</si>
  <si>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</si>
  <si>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</si>
  <si>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</si>
  <si>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</si>
  <si>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</si>
  <si>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</si>
  <si>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</si>
  <si>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</si>
  <si>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</si>
  <si>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</si>
  <si>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</si>
  <si>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</si>
  <si>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</si>
  <si>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</si>
  <si>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</si>
  <si>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</si>
  <si>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</si>
  <si>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</si>
  <si>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</si>
  <si>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</si>
  <si>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</si>
  <si>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</si>
  <si>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</si>
  <si>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</si>
  <si>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</si>
  <si>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</si>
  <si>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</si>
  <si>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</si>
  <si>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</si>
  <si>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</si>
  <si>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</si>
  <si>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</si>
  <si>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</si>
  <si>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</si>
  <si>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</si>
  <si>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</si>
  <si>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</si>
  <si>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</si>
  <si>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</si>
  <si>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</si>
  <si>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</si>
  <si>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</si>
  <si>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</si>
  <si>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</si>
  <si>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</si>
  <si>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</si>
  <si>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</si>
  <si>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</si>
  <si>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</si>
  <si>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</si>
  <si>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</si>
  <si>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</si>
  <si>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</si>
  <si>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</si>
  <si>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</si>
  <si>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</si>
  <si>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</si>
  <si>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</si>
  <si>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</si>
  <si>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</si>
  <si>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</si>
  <si>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</si>
  <si>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</si>
  <si>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</si>
  <si>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</si>
  <si>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</si>
  <si>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</si>
  <si>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</si>
  <si>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</si>
  <si>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</si>
  <si>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</si>
  <si>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</si>
  <si>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</si>
  <si>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</si>
  <si>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</si>
  <si>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</si>
  <si>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</si>
  <si>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</si>
  <si>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</si>
  <si>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</si>
  <si>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</si>
  <si>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</si>
  <si>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</si>
  <si>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</si>
  <si>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</si>
  <si>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</si>
  <si>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</si>
  <si>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</si>
  <si>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</si>
  <si>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</si>
  <si>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</si>
  <si>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</si>
  <si>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</si>
  <si>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</si>
  <si>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</si>
  <si>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</si>
  <si>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</si>
  <si>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</si>
  <si>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</si>
  <si>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</si>
  <si>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</si>
  <si>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</si>
  <si>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</si>
  <si>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</si>
  <si>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</si>
  <si>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</si>
  <si>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</si>
  <si>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</si>
  <si>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</si>
  <si>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</si>
  <si>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</si>
  <si>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</si>
  <si>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</si>
  <si>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</si>
  <si>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</si>
  <si>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</si>
  <si>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</si>
  <si>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</si>
  <si>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</si>
  <si>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</si>
  <si>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</si>
  <si>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</si>
  <si>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</si>
  <si>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</si>
  <si>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</si>
  <si>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</si>
  <si>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</si>
  <si>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</si>
  <si>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</si>
  <si>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</si>
  <si>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</si>
  <si>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</si>
  <si>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</si>
  <si>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</si>
  <si>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</si>
  <si>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</si>
  <si>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</si>
  <si>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</si>
  <si>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</si>
  <si>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</si>
  <si>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</si>
  <si>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</si>
  <si>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</si>
  <si>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</si>
  <si>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</si>
  <si>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</si>
  <si>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</si>
  <si>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</si>
  <si>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</si>
  <si>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</si>
  <si>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</si>
  <si>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</si>
  <si>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</si>
  <si>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</si>
  <si>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</si>
  <si>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</si>
  <si>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</si>
  <si>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</si>
  <si>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</si>
  <si>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</si>
  <si>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</si>
  <si>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</si>
  <si>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</si>
  <si>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</si>
  <si>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</si>
  <si>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</si>
  <si>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</si>
  <si>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</si>
  <si>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</si>
  <si>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</si>
  <si>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</si>
  <si>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</si>
  <si>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</si>
  <si>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</si>
  <si>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</si>
  <si>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</si>
  <si>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</si>
  <si>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</si>
  <si>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</si>
  <si>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</si>
  <si>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</si>
  <si>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</si>
  <si>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</si>
  <si>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</si>
  <si>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</si>
  <si>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</si>
  <si>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</si>
  <si>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</si>
  <si>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</si>
  <si>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</si>
  <si>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</si>
  <si>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</si>
  <si>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</si>
  <si>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</si>
  <si>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</si>
  <si>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</si>
  <si>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</si>
  <si>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</si>
  <si>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</si>
  <si>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</si>
  <si>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</si>
  <si>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</si>
  <si>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</si>
  <si>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</si>
  <si>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</si>
  <si>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</si>
  <si>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</si>
  <si>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</si>
  <si>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</si>
  <si>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</si>
  <si>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</si>
  <si>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</si>
  <si>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</si>
  <si>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</si>
  <si>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</si>
  <si>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</si>
  <si>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</si>
  <si>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</si>
  <si>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</si>
  <si>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</si>
  <si>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</si>
  <si>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</si>
  <si>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</si>
  <si>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</si>
  <si>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</si>
  <si>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</si>
  <si>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</si>
  <si>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</si>
  <si>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</si>
  <si>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</si>
  <si>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</si>
  <si>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</si>
  <si>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</si>
  <si>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</si>
  <si>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</si>
  <si>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</si>
  <si>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</si>
  <si>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</si>
  <si>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</si>
  <si>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</si>
  <si>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</si>
  <si>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</si>
  <si>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</si>
  <si>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</si>
  <si>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</si>
  <si>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</si>
  <si>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</si>
  <si>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</si>
  <si>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</si>
  <si>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</si>
  <si>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</si>
  <si>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</si>
  <si>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</si>
  <si>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</si>
  <si>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</si>
  <si>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</si>
  <si>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</si>
  <si>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</si>
  <si>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</si>
  <si>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</si>
  <si>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</si>
  <si>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</si>
  <si>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</si>
  <si>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</si>
  <si>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</si>
  <si>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</si>
  <si>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</si>
  <si>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</si>
  <si>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</si>
  <si>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</si>
  <si>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</si>
  <si>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</si>
  <si>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</si>
  <si>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</si>
  <si>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</si>
  <si>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</si>
  <si>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</si>
  <si>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</si>
  <si>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</si>
  <si>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</si>
  <si>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</si>
  <si>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</si>
  <si>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</si>
  <si>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</si>
  <si>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</si>
  <si>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</si>
  <si>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</si>
  <si>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</si>
  <si>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</si>
  <si>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</si>
  <si>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</si>
  <si>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</si>
  <si>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</si>
  <si>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</si>
  <si>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</si>
  <si>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</si>
  <si>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</si>
  <si>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</si>
  <si>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</si>
  <si>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</si>
  <si>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</si>
  <si>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</si>
  <si>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</si>
  <si>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</si>
  <si>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</si>
  <si>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</si>
  <si>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</si>
  <si>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</si>
  <si>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</si>
  <si>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</si>
  <si>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</si>
  <si>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</si>
  <si>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</si>
  <si>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</si>
  <si>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</si>
  <si>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</si>
  <si>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</si>
  <si>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</si>
  <si>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</si>
  <si>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</si>
  <si>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</si>
  <si>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</si>
  <si>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</si>
  <si>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</si>
  <si>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</si>
  <si>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</si>
  <si>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</si>
  <si>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</si>
  <si>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</si>
  <si>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</si>
  <si>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</si>
  <si>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</si>
  <si>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</si>
  <si>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</si>
  <si>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</si>
  <si>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</si>
  <si>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</si>
  <si>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</si>
  <si>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</si>
  <si>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</si>
  <si>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</si>
  <si>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</si>
  <si>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</si>
  <si>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</si>
  <si>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</si>
  <si>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</si>
  <si>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</si>
  <si>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</si>
  <si>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</si>
  <si>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</si>
  <si>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</si>
  <si>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</si>
  <si>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</si>
  <si>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</si>
  <si>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</si>
  <si>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</si>
  <si>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</si>
  <si>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</si>
  <si>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</si>
  <si>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</si>
  <si>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</si>
  <si>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</si>
  <si>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</si>
  <si>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</si>
  <si>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</si>
  <si>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</si>
  <si>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</si>
  <si>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</si>
  <si>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</si>
  <si>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</si>
  <si>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</si>
  <si>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</si>
  <si>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</si>
  <si>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</si>
  <si>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</si>
  <si>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</si>
  <si>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</si>
  <si>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</si>
  <si>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</si>
  <si>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</si>
  <si>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</si>
  <si>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</si>
  <si>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</si>
  <si>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</si>
  <si>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</si>
  <si>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</si>
  <si>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</si>
  <si>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</si>
  <si>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</si>
  <si>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</si>
  <si>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</si>
  <si>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</si>
  <si>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</si>
  <si>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</si>
  <si>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</si>
  <si>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</si>
  <si>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</si>
  <si>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</si>
  <si>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</si>
  <si>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</si>
  <si>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</si>
  <si>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</si>
  <si>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</si>
  <si>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</si>
  <si>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</si>
  <si>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</si>
  <si>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</si>
  <si>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</si>
  <si>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</si>
  <si>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</si>
  <si>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</si>
  <si>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</si>
  <si>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</si>
  <si>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</si>
  <si>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</si>
  <si>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</si>
  <si>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</si>
  <si>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</si>
  <si>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</si>
  <si>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</si>
  <si>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</si>
  <si>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</si>
  <si>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</si>
  <si>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</si>
  <si>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</si>
  <si>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</si>
  <si>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</si>
  <si>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</si>
  <si>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</si>
  <si>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</si>
  <si>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</si>
  <si>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</si>
  <si>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</si>
  <si>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</si>
  <si>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</si>
  <si>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</si>
  <si>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</si>
  <si>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</si>
  <si>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</si>
  <si>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</si>
  <si>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</si>
  <si>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</si>
  <si>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</si>
  <si>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</si>
  <si>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</si>
  <si>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</si>
  <si>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</si>
  <si>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</si>
  <si>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</si>
  <si>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</si>
  <si>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</si>
  <si>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</si>
  <si>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</si>
  <si>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</si>
  <si>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</si>
  <si>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</si>
  <si>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</si>
  <si>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</si>
  <si>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</si>
  <si>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</si>
  <si>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</si>
  <si>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</si>
  <si>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</si>
  <si>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</si>
  <si>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</si>
  <si>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</si>
  <si>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</si>
  <si>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</si>
  <si>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</si>
  <si>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</si>
  <si>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</si>
  <si>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</si>
  <si>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</si>
  <si>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</si>
  <si>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</si>
  <si>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</si>
  <si>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</si>
  <si>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</si>
  <si>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</si>
  <si>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</si>
  <si>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</si>
  <si>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</si>
  <si>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</si>
  <si>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</si>
  <si>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</si>
  <si>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</si>
  <si>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</si>
  <si>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</si>
  <si>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</si>
  <si>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</si>
  <si>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</si>
  <si>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</si>
  <si>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</si>
  <si>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</si>
  <si>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</si>
  <si>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</si>
  <si>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</si>
  <si>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</si>
  <si>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</si>
  <si>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</si>
  <si>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</si>
  <si>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</si>
  <si>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</si>
  <si>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</si>
  <si>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</si>
  <si>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</si>
  <si>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</si>
  <si>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</si>
  <si>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</si>
  <si>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</si>
  <si>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</si>
  <si>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</si>
  <si>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</si>
  <si>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</si>
  <si>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</si>
  <si>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</si>
  <si>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</si>
  <si>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</si>
  <si>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</si>
  <si>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</si>
  <si>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</si>
  <si>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</si>
  <si>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</si>
  <si>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</si>
  <si>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</si>
  <si>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</si>
  <si>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</si>
  <si>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</si>
  <si>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</si>
  <si>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</si>
  <si>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</si>
  <si>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</si>
  <si>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</si>
  <si>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</si>
  <si>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</si>
  <si>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</si>
  <si>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</si>
  <si>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</si>
  <si>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</si>
  <si>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</si>
  <si>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</si>
  <si>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</si>
  <si>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</si>
  <si>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</si>
  <si>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</si>
  <si>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</si>
  <si>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</si>
  <si>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</si>
  <si>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</si>
  <si>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</si>
  <si>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</si>
  <si>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</si>
  <si>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</si>
  <si>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</si>
  <si>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</si>
  <si>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</si>
  <si>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</si>
  <si>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</si>
  <si>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</si>
  <si>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</si>
  <si>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</si>
  <si>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</si>
  <si>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</si>
  <si>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</si>
  <si>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</si>
  <si>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</si>
  <si>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</si>
  <si>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</si>
  <si>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</si>
  <si>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</si>
  <si>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</si>
  <si>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</si>
  <si>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</si>
  <si>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</si>
  <si>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</si>
  <si>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</si>
  <si>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</si>
  <si>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</si>
  <si>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</si>
  <si>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</si>
  <si>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</si>
  <si>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</si>
  <si>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</si>
  <si>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</si>
  <si>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</si>
  <si>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</si>
  <si>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</si>
  <si>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</si>
  <si>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</si>
  <si>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</si>
  <si>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</si>
  <si>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</si>
  <si>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</si>
  <si>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</si>
  <si>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</si>
  <si>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</si>
  <si>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</si>
  <si>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</si>
  <si>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</si>
  <si>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</si>
  <si>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</si>
  <si>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</si>
  <si>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</si>
  <si>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</si>
  <si>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</si>
  <si>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</si>
  <si>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</si>
  <si>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</si>
  <si>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</si>
  <si>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</si>
  <si>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</si>
  <si>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</si>
  <si>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</si>
  <si>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</si>
  <si>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</si>
  <si>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</si>
  <si>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</si>
  <si>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</si>
  <si>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</si>
  <si>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</si>
  <si>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</si>
  <si>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</si>
  <si>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</si>
  <si>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</si>
  <si>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</si>
  <si>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</si>
  <si>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</si>
  <si>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</si>
  <si>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</si>
  <si>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</si>
  <si>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</si>
  <si>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</si>
  <si>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</si>
  <si>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</si>
  <si>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</si>
  <si>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</si>
  <si>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</si>
  <si>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</si>
  <si>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</si>
  <si>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</si>
  <si>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</si>
  <si>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</si>
  <si>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</si>
  <si>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</si>
  <si>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</si>
  <si>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</si>
  <si>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</si>
  <si>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</si>
  <si>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</si>
  <si>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</si>
  <si>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</si>
  <si>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</si>
  <si>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</si>
  <si>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</si>
  <si>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</si>
  <si>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</si>
  <si>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</si>
  <si>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</si>
  <si>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</si>
  <si>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</si>
  <si>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</si>
  <si>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</si>
  <si>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</si>
  <si>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</si>
  <si>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</si>
  <si>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</si>
  <si>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</si>
  <si>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</si>
  <si>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</si>
  <si>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</si>
  <si>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</si>
  <si>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</si>
  <si>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</si>
  <si>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</si>
  <si>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</si>
  <si>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</si>
  <si>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</si>
  <si>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</si>
  <si>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</si>
  <si>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</si>
  <si>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</si>
  <si>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</si>
  <si>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</si>
  <si>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</si>
  <si>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</si>
  <si>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</si>
  <si>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</si>
  <si>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</si>
  <si>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</si>
  <si>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</si>
  <si>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</si>
  <si>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</si>
  <si>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</si>
  <si>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</si>
  <si>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</si>
  <si>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</si>
  <si>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</si>
  <si>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</si>
  <si>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</si>
  <si>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</si>
  <si>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</si>
  <si>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</si>
  <si>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</si>
  <si>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</si>
  <si>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</si>
  <si>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</si>
  <si>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</si>
  <si>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</si>
  <si>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</si>
  <si>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</si>
  <si>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</si>
  <si>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</si>
  <si>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</si>
  <si>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</si>
  <si>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</si>
  <si>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</si>
  <si>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</si>
  <si>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</si>
  <si>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</si>
  <si>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</si>
  <si>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</si>
  <si>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</si>
  <si>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</si>
  <si>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</si>
  <si>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</si>
  <si>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</si>
  <si>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</si>
  <si>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</si>
  <si>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</si>
  <si>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</si>
  <si>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</si>
  <si>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</si>
  <si>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</si>
  <si>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</si>
  <si>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</si>
  <si>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</si>
  <si>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</si>
  <si>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</si>
  <si>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</si>
  <si>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</si>
  <si>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</si>
  <si>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</si>
  <si>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</si>
  <si>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</si>
  <si>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</si>
  <si>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</si>
  <si>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</si>
  <si>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</si>
  <si>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</si>
  <si>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</si>
  <si>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</si>
  <si>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</si>
  <si>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</si>
  <si>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</si>
  <si>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</si>
  <si>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</si>
  <si>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</si>
  <si>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</si>
  <si>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</si>
  <si>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</si>
  <si>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</si>
  <si>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</si>
  <si>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</si>
  <si>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</si>
  <si>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</si>
  <si>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</si>
  <si>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</si>
  <si>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</si>
  <si>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</si>
  <si>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</si>
  <si>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</si>
  <si>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</si>
  <si>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</si>
  <si>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</si>
  <si>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</si>
  <si>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</si>
  <si>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</si>
  <si>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</si>
  <si>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</si>
  <si>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</si>
  <si>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</si>
  <si>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</si>
  <si>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</si>
  <si>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</si>
  <si>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</si>
  <si>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</si>
  <si>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</si>
  <si>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</si>
  <si>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</si>
  <si>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</si>
  <si>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</si>
  <si>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</si>
  <si>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</si>
  <si>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</si>
  <si>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</si>
  <si>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</si>
  <si>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</si>
  <si>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</si>
  <si>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</si>
  <si>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</si>
  <si>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</si>
  <si>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</si>
  <si>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</si>
  <si>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</si>
  <si>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</si>
  <si>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</si>
  <si>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</si>
  <si>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</si>
  <si>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</si>
  <si>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</si>
  <si>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</si>
  <si>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</si>
  <si>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</si>
  <si>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</si>
  <si>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</si>
  <si>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</si>
  <si>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</si>
  <si>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</si>
  <si>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</si>
  <si>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</si>
  <si>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</si>
  <si>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</si>
  <si>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</si>
  <si>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</si>
  <si>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</si>
  <si>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</si>
  <si>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</si>
  <si>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</si>
  <si>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</si>
  <si>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</si>
  <si>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</si>
  <si>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</si>
  <si>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</si>
  <si>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</si>
  <si>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</si>
  <si>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</si>
  <si>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</si>
  <si>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</si>
  <si>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</si>
  <si>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</si>
  <si>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</si>
  <si>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</si>
  <si>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</si>
  <si>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</si>
  <si>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</si>
  <si>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</si>
  <si>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</si>
  <si>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</si>
  <si>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</si>
  <si>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</si>
  <si>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</si>
  <si>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</si>
  <si>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</si>
  <si>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</si>
  <si>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</si>
  <si>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</si>
  <si>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</si>
  <si>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</si>
  <si>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</si>
  <si>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</si>
  <si>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</si>
  <si>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</si>
  <si>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</si>
  <si>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</si>
  <si>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</si>
  <si>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</si>
  <si>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</si>
  <si>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</si>
  <si>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</si>
  <si>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</si>
  <si>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</si>
  <si>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</si>
  <si>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</si>
  <si>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</si>
  <si>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</si>
  <si>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</si>
  <si>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</si>
  <si>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</si>
  <si>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</si>
  <si>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</si>
  <si>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</si>
  <si>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</si>
  <si>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</si>
  <si>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</si>
  <si>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</si>
  <si>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</si>
  <si>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</si>
  <si>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</si>
  <si>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</si>
  <si>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</si>
  <si>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</si>
  <si>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</si>
  <si>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</si>
  <si>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</si>
  <si>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</si>
  <si>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</si>
  <si>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</si>
  <si>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</si>
  <si>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</si>
  <si>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</si>
  <si>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</si>
  <si>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</si>
  <si>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</si>
  <si>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</si>
  <si>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</si>
  <si>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</si>
  <si>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</si>
  <si>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</si>
  <si>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</si>
  <si>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</si>
  <si>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</si>
  <si>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</si>
  <si>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</si>
  <si>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</si>
  <si>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</si>
  <si>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</si>
  <si>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</si>
  <si>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</si>
  <si>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</si>
  <si>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</si>
  <si>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</si>
  <si>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</si>
  <si>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</si>
  <si>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</si>
  <si>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</si>
  <si>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</si>
  <si>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</si>
  <si>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</si>
  <si>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</si>
  <si>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</si>
  <si>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</si>
  <si>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</si>
  <si>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</si>
  <si>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</si>
  <si>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</si>
  <si>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</si>
  <si>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</si>
  <si>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</si>
  <si>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</si>
  <si>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</si>
  <si>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</si>
  <si>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</si>
  <si>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</si>
  <si>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</si>
  <si>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</si>
  <si>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</si>
  <si>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</si>
  <si>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</si>
  <si>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</si>
  <si>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</si>
  <si>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</si>
  <si>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</si>
  <si>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</si>
  <si>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</si>
  <si>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</si>
  <si>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</si>
  <si>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</si>
  <si>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</si>
  <si>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</si>
  <si>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</si>
  <si>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</si>
  <si>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</si>
  <si>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</si>
  <si>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</si>
  <si>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</si>
  <si>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</si>
  <si>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</si>
  <si>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</si>
  <si>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</si>
  <si>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</si>
  <si>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</si>
  <si>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</si>
  <si>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</si>
  <si>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</si>
  <si>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</si>
  <si>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</si>
  <si>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</si>
  <si>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</si>
  <si>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</si>
  <si>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</si>
  <si>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</si>
  <si>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</si>
  <si>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</si>
  <si>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</si>
  <si>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</si>
  <si>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</si>
  <si>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</si>
  <si>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</si>
  <si>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</si>
  <si>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</si>
  <si>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</si>
  <si>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</si>
  <si>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</si>
  <si>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</si>
  <si>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</si>
  <si>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</si>
  <si>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</si>
  <si>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</si>
  <si>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</si>
  <si>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</si>
  <si>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</si>
  <si>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</si>
  <si>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</si>
  <si>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</si>
  <si>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</si>
  <si>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</si>
  <si>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</si>
  <si>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</si>
  <si>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</si>
  <si>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</si>
  <si>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</si>
  <si>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</si>
  <si>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</si>
  <si>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</si>
  <si>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</si>
  <si>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</si>
  <si>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</si>
  <si>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</si>
  <si>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</si>
  <si>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</si>
  <si>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</si>
  <si>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</si>
  <si>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</si>
  <si>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</si>
  <si>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</si>
  <si>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</si>
  <si>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</si>
  <si>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</si>
  <si>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</si>
  <si>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</si>
  <si>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</si>
  <si>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</si>
  <si>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</si>
  <si>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</si>
  <si>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</si>
  <si>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</si>
  <si>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</si>
  <si>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</si>
  <si>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</si>
  <si>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</si>
  <si>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</si>
  <si>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</si>
  <si>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</si>
  <si>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</si>
  <si>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</si>
  <si>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</si>
  <si>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</si>
  <si>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</si>
  <si>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</si>
  <si>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</si>
  <si>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</si>
  <si>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</si>
  <si>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</si>
  <si>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</si>
  <si>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</si>
  <si>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</si>
  <si>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</si>
  <si>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</si>
  <si>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</si>
  <si>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</si>
  <si>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</si>
  <si>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</si>
  <si>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</si>
  <si>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</si>
  <si>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</si>
  <si>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</si>
  <si>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</si>
  <si>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</si>
  <si>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</si>
  <si>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</si>
  <si>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</si>
  <si>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</si>
  <si>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</si>
  <si>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</si>
  <si>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</si>
  <si>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</si>
  <si>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</si>
  <si>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</si>
  <si>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</si>
  <si>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</si>
  <si>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</si>
  <si>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</si>
  <si>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</si>
  <si>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</si>
  <si>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</si>
  <si>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</si>
  <si>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</si>
  <si>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</si>
  <si>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</si>
  <si>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</si>
  <si>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</si>
  <si>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</si>
  <si>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</si>
  <si>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</si>
  <si>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</si>
  <si>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</si>
  <si>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</si>
  <si>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</si>
  <si>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</si>
  <si>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</si>
  <si>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</si>
  <si>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</si>
  <si>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</si>
  <si>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</si>
  <si>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</si>
  <si>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</si>
  <si>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</si>
  <si>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</si>
  <si>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</si>
  <si>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</si>
  <si>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</si>
  <si>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</si>
  <si>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</si>
  <si>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</si>
  <si>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</si>
  <si>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</si>
  <si>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</si>
  <si>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</si>
  <si>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</si>
  <si>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</si>
  <si>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</si>
  <si>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</si>
  <si>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</si>
  <si>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</si>
  <si>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</si>
  <si>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</si>
  <si>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</si>
  <si>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</si>
  <si>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</si>
  <si>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</si>
  <si>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</si>
  <si>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</si>
  <si>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</si>
  <si>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</si>
  <si>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</si>
  <si>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</si>
  <si>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</si>
  <si>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</si>
  <si>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</si>
  <si>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</si>
  <si>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</si>
  <si>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</si>
  <si>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</si>
  <si>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</si>
  <si>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</si>
  <si>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</si>
  <si>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</si>
  <si>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</si>
  <si>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</si>
  <si>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</si>
  <si>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</si>
  <si>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</si>
  <si>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</si>
  <si>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</si>
  <si>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</si>
  <si>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</si>
  <si>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</si>
  <si>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</si>
  <si>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</si>
  <si>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</si>
  <si>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</si>
  <si>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</si>
  <si>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</si>
  <si>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</si>
  <si>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</si>
  <si>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</si>
  <si>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</si>
  <si>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</si>
  <si>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</si>
  <si>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</si>
  <si>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</si>
  <si>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</si>
  <si>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</si>
  <si>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</si>
  <si>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</si>
  <si>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</si>
  <si>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</si>
  <si>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</si>
  <si>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</si>
  <si>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</si>
  <si>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</si>
  <si>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</si>
  <si>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</si>
  <si>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</si>
  <si>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</si>
  <si>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</si>
  <si>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</si>
  <si>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</si>
  <si>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</si>
  <si>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</si>
  <si>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</si>
  <si>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</si>
  <si>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</si>
  <si>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</si>
  <si>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</si>
  <si>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</si>
  <si>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</si>
  <si>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</si>
  <si>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</si>
  <si>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</si>
  <si>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</si>
  <si>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</si>
  <si>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</si>
  <si>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</si>
  <si>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</si>
  <si>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</si>
  <si>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</si>
  <si>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</si>
  <si>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</si>
  <si>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</si>
  <si>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</si>
  <si>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</si>
  <si>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</si>
  <si>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</si>
  <si>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</si>
  <si>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</si>
  <si>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</si>
  <si>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</si>
  <si>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</si>
  <si>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</si>
  <si>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</si>
  <si>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</si>
  <si>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</si>
  <si>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</si>
  <si>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</si>
  <si>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</si>
  <si>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</si>
  <si>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</si>
  <si>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</si>
  <si>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</si>
  <si>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</si>
  <si>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</si>
  <si>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</si>
  <si>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</si>
  <si>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</si>
  <si>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</si>
  <si>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</si>
  <si>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</si>
  <si>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</si>
  <si>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</si>
  <si>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</si>
  <si>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</si>
  <si>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</si>
  <si>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</si>
  <si>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</si>
  <si>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</si>
  <si>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</si>
  <si>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</si>
  <si>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</si>
  <si>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</si>
  <si>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</si>
  <si>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</si>
  <si>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</si>
  <si>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</si>
  <si>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</si>
  <si>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</si>
  <si>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</si>
  <si>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</si>
  <si>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</si>
  <si>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</si>
  <si>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</si>
  <si>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</si>
  <si>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</si>
  <si>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</si>
  <si>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</si>
  <si>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</si>
  <si>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</si>
  <si>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</si>
  <si>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</si>
  <si>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</si>
  <si>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</si>
  <si>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</si>
  <si>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</si>
  <si>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</si>
  <si>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</si>
  <si>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</si>
  <si>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</si>
  <si>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</si>
  <si>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</si>
  <si>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</si>
  <si>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</si>
  <si>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</si>
  <si>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</si>
  <si>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</si>
  <si>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</si>
  <si>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</si>
  <si>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</si>
  <si>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</si>
  <si>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</si>
  <si>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</si>
  <si>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</si>
  <si>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</si>
  <si>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</si>
  <si>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</si>
  <si>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</si>
  <si>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</si>
  <si>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</si>
  <si>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</si>
  <si>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</si>
  <si>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</si>
  <si>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</si>
  <si>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</si>
  <si>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</si>
  <si>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</si>
  <si>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</si>
  <si>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</si>
  <si>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</si>
  <si>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</si>
  <si>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</si>
  <si>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</si>
  <si>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</si>
  <si>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</si>
  <si>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</si>
  <si>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</si>
  <si>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</si>
  <si>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</si>
  <si>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</si>
  <si>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</si>
  <si>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</si>
  <si>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</si>
  <si>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</si>
  <si>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</si>
  <si>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</si>
  <si>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</si>
  <si>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</si>
  <si>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</si>
  <si>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</si>
  <si>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</si>
  <si>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</si>
  <si>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</si>
  <si>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</si>
  <si>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</si>
  <si>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</si>
  <si>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</si>
  <si>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</si>
  <si>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</si>
  <si>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</si>
  <si>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</si>
  <si>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</si>
  <si>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</si>
  <si>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</si>
  <si>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</si>
  <si>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</si>
  <si>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</si>
  <si>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</si>
  <si>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</si>
  <si>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</si>
  <si>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</si>
  <si>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</si>
  <si>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</si>
  <si>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</si>
  <si>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</si>
  <si>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</si>
  <si>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</si>
  <si>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</si>
  <si>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</si>
  <si>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</si>
  <si>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</si>
  <si>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</si>
  <si>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</si>
  <si>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</si>
  <si>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</si>
  <si>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</si>
  <si>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</si>
  <si>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</si>
  <si>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</si>
  <si>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</si>
  <si>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</si>
  <si>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</si>
  <si>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</si>
  <si>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</si>
  <si>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</si>
  <si>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</si>
  <si>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</si>
  <si>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</si>
  <si>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</si>
  <si>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</si>
  <si>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</si>
  <si>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</si>
  <si>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</si>
  <si>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</si>
  <si>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</si>
  <si>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</si>
  <si>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</si>
  <si>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</si>
  <si>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</si>
  <si>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</si>
  <si>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</si>
  <si>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</si>
  <si>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</si>
  <si>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</si>
  <si>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</si>
  <si>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</si>
  <si>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</si>
  <si>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</si>
  <si>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</si>
  <si>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</si>
  <si>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</si>
  <si>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</si>
  <si>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</si>
  <si>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</si>
  <si>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</si>
  <si>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</si>
  <si>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</si>
  <si>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</si>
  <si>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</si>
  <si>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</si>
  <si>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</si>
  <si>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</si>
  <si>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</si>
  <si>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</si>
  <si>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</si>
  <si>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</si>
  <si>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</si>
  <si>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</si>
  <si>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</si>
  <si>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</si>
  <si>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</si>
  <si>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</si>
  <si>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</si>
  <si>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</si>
  <si>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</si>
  <si>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</si>
  <si>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</si>
  <si>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</si>
  <si>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</si>
  <si>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</si>
  <si>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</si>
  <si>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</si>
  <si>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</si>
  <si>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</si>
  <si>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</si>
  <si>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</si>
  <si>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</si>
  <si>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</si>
  <si>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</si>
  <si>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</si>
  <si>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</si>
  <si>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</si>
  <si>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</si>
  <si>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</si>
  <si>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</si>
  <si>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</si>
  <si>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</si>
  <si>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</si>
  <si>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</si>
  <si>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</si>
  <si>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</si>
  <si>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</si>
  <si>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</si>
  <si>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</si>
  <si>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</si>
  <si>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</si>
  <si>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</si>
  <si>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</si>
  <si>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</si>
  <si>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</si>
  <si>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</si>
  <si>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</si>
  <si>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</si>
  <si>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</si>
  <si>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</si>
  <si>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</si>
  <si>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</si>
  <si>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</si>
  <si>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</si>
  <si>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</si>
  <si>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</si>
  <si>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</si>
  <si>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</si>
  <si>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</si>
  <si>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</si>
  <si>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</si>
  <si>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</si>
  <si>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</si>
  <si>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</si>
  <si>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</si>
  <si>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</si>
  <si>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</si>
  <si>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</si>
  <si>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</si>
  <si>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</si>
  <si>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</si>
  <si>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</si>
  <si>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</si>
  <si>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</si>
  <si>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</si>
  <si>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</si>
  <si>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</si>
  <si>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</si>
  <si>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</si>
  <si>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</si>
  <si>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</si>
  <si>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</si>
  <si>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</si>
  <si>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</si>
  <si>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</si>
  <si>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</si>
  <si>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</si>
  <si>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</si>
  <si>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</si>
  <si>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</si>
  <si>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</si>
  <si>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</si>
  <si>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</si>
  <si>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</si>
  <si>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</si>
  <si>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</si>
  <si>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</si>
  <si>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</si>
  <si>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</si>
  <si>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</si>
  <si>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</si>
  <si>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</si>
  <si>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</si>
  <si>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</si>
  <si>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</si>
  <si>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</si>
  <si>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</si>
  <si>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</si>
  <si>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</si>
  <si>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</si>
  <si>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</si>
  <si>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</si>
  <si>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</si>
  <si>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</si>
  <si>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</si>
  <si>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</si>
  <si>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</si>
  <si>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</si>
  <si>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</si>
  <si>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</si>
  <si>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</si>
  <si>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</si>
  <si>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</si>
  <si>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</si>
  <si>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</si>
  <si>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</si>
  <si>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</si>
  <si>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</si>
  <si>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</si>
  <si>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</si>
  <si>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</si>
  <si>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</si>
  <si>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</si>
  <si>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</si>
  <si>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</si>
  <si>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</si>
  <si>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</si>
  <si>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</si>
  <si>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</si>
  <si>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</si>
  <si>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</si>
  <si>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</si>
  <si>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</si>
  <si>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</si>
  <si>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</si>
  <si>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</si>
  <si>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</si>
  <si>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</si>
  <si>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</si>
  <si>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</si>
  <si>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</si>
  <si>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</si>
  <si>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</si>
  <si>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</si>
  <si>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</si>
  <si>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</si>
  <si>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</si>
  <si>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</si>
  <si>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</si>
  <si>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</si>
  <si>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</si>
  <si>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</si>
  <si>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</si>
  <si>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</si>
  <si>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</si>
  <si>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</si>
  <si>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</si>
  <si>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</si>
  <si>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</si>
  <si>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</si>
  <si>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</si>
  <si>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</si>
  <si>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</si>
  <si>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</si>
  <si>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</si>
  <si>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</si>
  <si>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</si>
  <si>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</si>
  <si>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</si>
  <si>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</si>
  <si>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</si>
  <si>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</si>
  <si>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</si>
  <si>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</si>
  <si>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</si>
  <si>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</si>
  <si>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</si>
  <si>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</si>
  <si>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</si>
  <si>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</si>
  <si>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</si>
  <si>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</si>
  <si>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</si>
  <si>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</si>
  <si>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</si>
  <si>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</si>
  <si>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</si>
  <si>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</si>
  <si>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</si>
  <si>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</si>
  <si>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</si>
  <si>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</si>
  <si>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</si>
  <si>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</si>
  <si>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</si>
  <si>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</si>
  <si>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</si>
  <si>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</si>
  <si>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</si>
  <si>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</si>
  <si>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</si>
  <si>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</si>
  <si>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</si>
  <si>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</si>
  <si>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</si>
  <si>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</si>
  <si>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</si>
  <si>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</si>
  <si>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</si>
  <si>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</si>
  <si>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</si>
  <si>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</si>
  <si>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</si>
  <si>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</si>
  <si>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</si>
  <si>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</si>
  <si>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</si>
  <si>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</si>
  <si>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</si>
  <si>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</si>
  <si>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</si>
  <si>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</si>
  <si>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</si>
  <si>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</si>
  <si>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</si>
  <si>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</si>
  <si>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</si>
  <si>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</si>
  <si>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</si>
  <si>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</si>
  <si>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</si>
  <si>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</si>
  <si>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</si>
  <si>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</si>
  <si>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</si>
  <si>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</si>
  <si>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</si>
  <si>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</si>
  <si>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</si>
  <si>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</si>
  <si>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</si>
  <si>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</si>
  <si>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</si>
  <si>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</si>
  <si>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</si>
  <si>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</si>
  <si>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</si>
  <si>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</si>
  <si>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</si>
  <si>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</si>
  <si>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</si>
  <si>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</si>
  <si>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</si>
  <si>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</si>
  <si>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</si>
  <si>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</si>
  <si>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</si>
  <si>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</si>
  <si>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</si>
  <si>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</si>
  <si>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</si>
  <si>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</si>
  <si>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</si>
  <si>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</si>
  <si>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</si>
  <si>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</si>
  <si>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</si>
  <si>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</si>
  <si>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</si>
  <si>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</si>
  <si>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</si>
  <si>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</si>
  <si>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</si>
  <si>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</si>
  <si>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</si>
  <si>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</si>
  <si>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</si>
  <si>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</si>
  <si>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</si>
  <si>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</si>
  <si>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</si>
  <si>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</si>
  <si>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</si>
  <si>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</si>
  <si>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</si>
  <si>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</si>
  <si>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</si>
  <si>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</si>
  <si>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</si>
  <si>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</si>
  <si>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</si>
  <si>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</si>
  <si>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</si>
  <si>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</si>
  <si>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</si>
  <si>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</si>
  <si>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</si>
  <si>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</si>
  <si>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</si>
  <si>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</si>
  <si>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</si>
  <si>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</si>
  <si>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</si>
  <si>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</si>
  <si>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</si>
  <si>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</si>
  <si>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</si>
  <si>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</si>
  <si>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</si>
  <si>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</si>
  <si>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</si>
  <si>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</si>
  <si>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</si>
  <si>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</si>
  <si>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</si>
  <si>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</si>
  <si>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</si>
  <si>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</si>
  <si>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</si>
  <si>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</si>
  <si>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</si>
  <si>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</si>
  <si>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</si>
  <si>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</si>
  <si>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</si>
  <si>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</si>
  <si>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</si>
  <si>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</si>
  <si>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</si>
  <si>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</si>
  <si>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</si>
  <si>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</si>
  <si>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</si>
  <si>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</si>
  <si>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</si>
  <si>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</si>
  <si>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</si>
  <si>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</si>
  <si>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</si>
  <si>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</si>
  <si>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</si>
  <si>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</si>
  <si>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</si>
  <si>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</si>
  <si>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</si>
  <si>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</si>
  <si>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</si>
  <si>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</si>
  <si>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</si>
  <si>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</si>
  <si>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</si>
  <si>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</si>
  <si>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</si>
  <si>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</si>
  <si>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</si>
  <si>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</si>
  <si>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</si>
  <si>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</si>
  <si>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</si>
  <si>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</si>
  <si>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</si>
  <si>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</si>
  <si>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</si>
  <si>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</si>
  <si>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</si>
  <si>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</si>
  <si>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</si>
  <si>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</si>
  <si>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</si>
  <si>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</si>
  <si>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</si>
  <si>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</si>
  <si>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</si>
  <si>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</si>
  <si>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</si>
  <si>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</si>
  <si>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</si>
  <si>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</si>
  <si>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</si>
  <si>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</si>
  <si>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</si>
  <si>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</si>
  <si>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</si>
  <si>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</si>
  <si>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</si>
  <si>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</si>
  <si>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</si>
  <si>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</si>
  <si>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</si>
  <si>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</si>
  <si>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</si>
  <si>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</si>
  <si>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</si>
  <si>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</si>
  <si>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</si>
  <si>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</si>
  <si>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</si>
  <si>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</si>
  <si>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</si>
  <si>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</si>
  <si>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</si>
  <si>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</si>
  <si>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</si>
  <si>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</si>
  <si>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</si>
  <si>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</si>
  <si>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</si>
  <si>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</si>
  <si>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</si>
  <si>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</si>
  <si>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</si>
  <si>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</si>
  <si>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</si>
  <si>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</si>
  <si>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</si>
  <si>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</si>
  <si>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</si>
  <si>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</si>
  <si>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</si>
  <si>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</si>
  <si>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</si>
  <si>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</si>
  <si>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</si>
  <si>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</si>
  <si>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</si>
  <si>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</si>
  <si>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</si>
  <si>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</si>
  <si>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</si>
  <si>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</si>
  <si>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</si>
  <si>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</si>
  <si>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</si>
  <si>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</si>
  <si>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</si>
  <si>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</si>
  <si>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</si>
  <si>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</si>
  <si>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</si>
  <si>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</si>
  <si>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</si>
  <si>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</si>
  <si>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</si>
  <si>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</si>
  <si>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</si>
  <si>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</si>
  <si>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</si>
  <si>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</si>
  <si>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</si>
  <si>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</si>
  <si>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</si>
  <si>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</si>
  <si>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</si>
  <si>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</si>
  <si>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</si>
  <si>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</si>
  <si>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</si>
  <si>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</si>
  <si>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</si>
  <si>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</si>
  <si>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</si>
  <si>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</si>
  <si>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</si>
  <si>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</si>
  <si>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</si>
  <si>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</si>
  <si>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</si>
  <si>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</si>
  <si>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</si>
  <si>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</si>
  <si>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</si>
  <si>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</si>
  <si>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</si>
  <si>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</si>
  <si>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</si>
  <si>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</si>
  <si>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</si>
  <si>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</si>
  <si>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</si>
  <si>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</si>
  <si>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</si>
  <si>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</si>
  <si>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</si>
  <si>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</si>
  <si>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</si>
  <si>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</si>
  <si>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</si>
  <si>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</si>
  <si>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</si>
  <si>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</si>
  <si>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</si>
  <si>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</si>
  <si>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</si>
  <si>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</si>
  <si>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</si>
  <si>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</si>
  <si>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</si>
  <si>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</si>
  <si>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</si>
  <si>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</si>
  <si>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</si>
  <si>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</si>
  <si>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</si>
  <si>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</si>
  <si>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</si>
  <si>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</si>
  <si>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</si>
  <si>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</si>
  <si>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</si>
  <si>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</si>
  <si>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</si>
  <si>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</si>
  <si>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</si>
  <si>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</si>
  <si>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</si>
  <si>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</si>
  <si>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</si>
  <si>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</si>
  <si>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</si>
  <si>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</si>
  <si>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</si>
  <si>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</si>
  <si>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</si>
  <si>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</si>
  <si>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</si>
  <si>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</si>
  <si>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</si>
  <si>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</si>
  <si>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</si>
  <si>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</si>
  <si>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</si>
  <si>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</si>
  <si>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</si>
  <si>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</si>
  <si>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</si>
  <si>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</si>
  <si>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</si>
  <si>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</si>
  <si>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</si>
  <si>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</si>
  <si>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</si>
  <si>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</si>
  <si>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</si>
  <si>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</si>
  <si>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</si>
  <si>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</si>
  <si>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</si>
  <si>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</si>
  <si>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</si>
  <si>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</si>
  <si>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</si>
  <si>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</si>
  <si>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</si>
  <si>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</si>
  <si>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</si>
  <si>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</si>
  <si>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</si>
  <si>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</si>
  <si>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</si>
  <si>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</si>
  <si>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</si>
  <si>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</si>
  <si>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</si>
  <si>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</si>
  <si>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</si>
  <si>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</si>
  <si>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</si>
  <si>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</si>
  <si>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</si>
  <si>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</si>
  <si>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</si>
  <si>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</si>
  <si>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</si>
  <si>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</si>
  <si>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</si>
  <si>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</si>
  <si>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</si>
  <si>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</si>
  <si>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</si>
  <si>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</si>
  <si>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</si>
  <si>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</si>
  <si>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</si>
  <si>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</si>
  <si>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</si>
  <si>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</si>
  <si>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</si>
  <si>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</si>
  <si>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</si>
  <si>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</si>
  <si>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</si>
  <si>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</si>
  <si>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</si>
  <si>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</si>
  <si>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</si>
  <si>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</si>
  <si>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</si>
  <si>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</si>
  <si>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</si>
  <si>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</si>
  <si>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</si>
  <si>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</si>
  <si>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</si>
  <si>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</si>
  <si>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</si>
  <si>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</si>
  <si>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</si>
  <si>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</si>
  <si>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</si>
  <si>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</si>
  <si>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</si>
  <si>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</si>
  <si>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</si>
  <si>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</si>
  <si>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</si>
  <si>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</si>
  <si>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</si>
  <si>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</si>
  <si>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</si>
  <si>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</si>
  <si>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</si>
  <si>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</si>
  <si>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</si>
  <si>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</si>
  <si>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</si>
  <si>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</si>
  <si>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</si>
  <si>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</si>
  <si>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</si>
  <si>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</si>
  <si>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</si>
  <si>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</si>
  <si>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</si>
  <si>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</si>
  <si>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</si>
  <si>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</si>
  <si>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</si>
  <si>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</si>
  <si>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</si>
  <si>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</si>
  <si>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</si>
  <si>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</si>
  <si>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</si>
  <si>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</si>
  <si>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</si>
  <si>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</si>
  <si>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</si>
  <si>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</si>
  <si>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</si>
  <si>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</si>
  <si>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</si>
  <si>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</si>
  <si>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</si>
  <si>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</si>
  <si>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</si>
  <si>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</si>
  <si>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</si>
  <si>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</si>
  <si>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</si>
  <si>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</si>
  <si>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</si>
  <si>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</si>
  <si>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</si>
  <si>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</si>
  <si>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</si>
  <si>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</si>
  <si>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</si>
  <si>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</si>
  <si>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</si>
  <si>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</si>
  <si>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</si>
  <si>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</si>
  <si>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</si>
  <si>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</si>
  <si>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</si>
  <si>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</si>
  <si>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</si>
  <si>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</si>
  <si>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</si>
  <si>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</si>
  <si>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</si>
  <si>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</si>
  <si>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</si>
  <si>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</si>
  <si>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</si>
  <si>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</si>
  <si>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</si>
  <si>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</si>
  <si>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</si>
  <si>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</si>
  <si>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</si>
  <si>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</si>
  <si>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</si>
  <si>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</si>
  <si>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</si>
  <si>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</si>
  <si>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</si>
  <si>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</si>
  <si>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</si>
  <si>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</si>
  <si>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</si>
  <si>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</si>
  <si>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</si>
  <si>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</si>
  <si>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</si>
  <si>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</si>
  <si>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</si>
  <si>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</si>
  <si>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</si>
  <si>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</si>
  <si>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</si>
  <si>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</si>
  <si>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</si>
  <si>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</si>
  <si>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</si>
  <si>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</si>
  <si>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</si>
  <si>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</si>
  <si>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</si>
  <si>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</si>
  <si>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</si>
  <si>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</si>
  <si>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</si>
  <si>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</si>
  <si>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</si>
  <si>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</si>
  <si>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</si>
  <si>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</si>
  <si>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</si>
  <si>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</si>
  <si>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</si>
  <si>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</si>
  <si>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</si>
  <si>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</si>
  <si>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</si>
  <si>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</si>
  <si>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</si>
  <si>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</si>
  <si>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</si>
  <si>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</si>
  <si>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</si>
  <si>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</si>
  <si>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</si>
  <si>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</si>
  <si>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</si>
  <si>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</si>
  <si>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</si>
  <si>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</si>
  <si>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</si>
  <si>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</si>
  <si>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</si>
  <si>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</si>
  <si>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</si>
  <si>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</si>
  <si>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</si>
  <si>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</si>
  <si>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</si>
  <si>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</si>
  <si>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</si>
  <si>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</si>
  <si>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</si>
  <si>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</si>
  <si>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</si>
  <si>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</si>
  <si>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</si>
  <si>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</si>
  <si>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</si>
  <si>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</si>
  <si>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</si>
  <si>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</si>
  <si>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</si>
  <si>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</si>
  <si>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</si>
  <si>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</si>
  <si>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</si>
  <si>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</si>
  <si>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</si>
  <si>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</si>
  <si>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</si>
  <si>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</si>
  <si>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</si>
  <si>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</si>
  <si>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</si>
  <si>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</si>
  <si>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</si>
  <si>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</si>
  <si>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</si>
  <si>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</si>
  <si>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</si>
  <si>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</si>
  <si>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</si>
  <si>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</si>
  <si>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</si>
  <si>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</si>
  <si>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</si>
  <si>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</si>
  <si>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</si>
  <si>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</si>
  <si>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</si>
  <si>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</si>
  <si>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</si>
  <si>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</si>
  <si>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</si>
  <si>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</si>
  <si>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</si>
  <si>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</si>
  <si>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</si>
  <si>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</si>
  <si>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</si>
  <si>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</si>
  <si>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</si>
  <si>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</si>
  <si>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</si>
  <si>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</si>
  <si>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</si>
  <si>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</si>
  <si>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</si>
  <si>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</si>
  <si>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</si>
  <si>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</si>
  <si>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</si>
  <si>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</si>
  <si>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</si>
  <si>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</si>
  <si>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</si>
  <si>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</si>
  <si>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</si>
  <si>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</si>
  <si>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</si>
  <si>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</si>
  <si>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</si>
  <si>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</si>
  <si>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</si>
  <si>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</si>
  <si>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</si>
  <si>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</si>
  <si>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</si>
  <si>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</si>
  <si>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</si>
  <si>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</si>
  <si>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</si>
  <si>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</si>
  <si>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</si>
  <si>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</si>
  <si>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</si>
  <si>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</si>
  <si>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</si>
  <si>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</si>
  <si>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</si>
  <si>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</si>
  <si>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</si>
  <si>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</si>
  <si>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</si>
  <si>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</si>
  <si>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</si>
  <si>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</si>
  <si>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</si>
  <si>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</si>
  <si>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</si>
  <si>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</si>
  <si>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</si>
  <si>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</si>
  <si>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</si>
  <si>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</si>
  <si>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</si>
  <si>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</si>
  <si>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</si>
  <si>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</si>
  <si>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</si>
  <si>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</si>
  <si>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</si>
  <si>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</si>
  <si>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</si>
  <si>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</si>
  <si>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</si>
  <si>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</si>
  <si>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</si>
  <si>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</si>
  <si>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</si>
  <si>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</si>
  <si>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</si>
  <si>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</si>
  <si>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</si>
  <si>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</si>
  <si>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</si>
  <si>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</si>
  <si>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</si>
  <si>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</si>
  <si>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</si>
  <si>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</si>
  <si>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</si>
  <si>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</si>
  <si>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</si>
  <si>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</si>
  <si>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</si>
  <si>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</si>
  <si>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</si>
  <si>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</si>
  <si>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</si>
  <si>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</si>
  <si>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</si>
  <si>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</si>
  <si>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</si>
  <si>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</si>
  <si>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</si>
  <si>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</si>
  <si>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</si>
  <si>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</si>
  <si>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</si>
  <si>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</si>
  <si>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</si>
  <si>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</si>
  <si>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</si>
  <si>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</si>
  <si>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</si>
  <si>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</si>
  <si>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</si>
  <si>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</si>
  <si>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</si>
  <si>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</si>
  <si>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</si>
  <si>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</si>
  <si>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</si>
  <si>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</si>
  <si>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</si>
  <si>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</si>
  <si>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</si>
  <si>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</si>
  <si>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</si>
  <si>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</si>
  <si>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</si>
  <si>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</si>
  <si>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</si>
  <si>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</si>
  <si>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</si>
  <si>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</si>
  <si>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</si>
  <si>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</si>
  <si>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</si>
  <si>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</si>
  <si>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</si>
  <si>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</si>
  <si>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</si>
  <si>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</si>
  <si>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</si>
  <si>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</si>
  <si>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</si>
  <si>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</si>
  <si>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</si>
  <si>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</si>
  <si>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</si>
  <si>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</si>
  <si>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</si>
  <si>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</si>
  <si>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</si>
  <si>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</si>
  <si>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</si>
  <si>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</si>
  <si>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</si>
  <si>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</si>
  <si>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</si>
  <si>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</si>
  <si>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</si>
  <si>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</si>
  <si>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</si>
  <si>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</si>
  <si>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</si>
  <si>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</si>
  <si>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</si>
  <si>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</si>
  <si>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</si>
  <si>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</si>
  <si>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</si>
  <si>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</si>
  <si>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</si>
  <si>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</si>
  <si>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</si>
  <si>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</si>
  <si>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</si>
  <si>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</si>
  <si>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</si>
  <si>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</si>
  <si>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</si>
  <si>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</si>
  <si>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</si>
  <si>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</si>
  <si>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</si>
  <si>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</si>
  <si>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</si>
  <si>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</si>
  <si>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</si>
  <si>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</si>
  <si>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</si>
  <si>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</si>
  <si>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</si>
  <si>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</si>
  <si>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</si>
  <si>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</si>
  <si>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</si>
  <si>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</si>
  <si>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</si>
  <si>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</si>
  <si>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</si>
  <si>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</si>
  <si>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</si>
  <si>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</si>
  <si>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</si>
  <si>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</si>
  <si>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</si>
  <si>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</si>
  <si>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</si>
  <si>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</si>
  <si>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</si>
  <si>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</si>
  <si>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</si>
  <si>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</si>
  <si>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</si>
  <si>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</si>
  <si>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</si>
  <si>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</si>
  <si>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</si>
  <si>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</si>
  <si>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</si>
  <si>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</si>
  <si>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</si>
  <si>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</si>
  <si>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</si>
  <si>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</si>
  <si>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</si>
  <si>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</si>
  <si>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</si>
  <si>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</si>
  <si>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</si>
  <si>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</si>
  <si>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</si>
  <si>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</si>
  <si>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</si>
  <si>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</si>
  <si>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</si>
  <si>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</si>
  <si>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</si>
  <si>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</si>
  <si>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</si>
  <si>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</si>
  <si>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</si>
  <si>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</si>
  <si>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</si>
  <si>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</si>
  <si>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</si>
  <si>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</si>
  <si>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</si>
  <si>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</si>
  <si>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</si>
  <si>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</si>
  <si>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</si>
  <si>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</si>
  <si>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</si>
  <si>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</si>
  <si>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</si>
  <si>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</si>
  <si>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</si>
  <si>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</si>
  <si>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</si>
  <si>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</si>
  <si>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</si>
  <si>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</si>
  <si>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</si>
  <si>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</si>
  <si>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</si>
  <si>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</si>
  <si>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</si>
  <si>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</si>
  <si>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</si>
  <si>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</si>
  <si>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</si>
  <si>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</si>
  <si>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</si>
  <si>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</si>
  <si>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</si>
  <si>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</si>
  <si>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</si>
  <si>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</si>
  <si>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</si>
  <si>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</si>
  <si>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</si>
  <si>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</si>
  <si>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</si>
  <si>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</si>
  <si>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</si>
  <si>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</si>
  <si>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</si>
  <si>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</si>
  <si>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</si>
  <si>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</si>
  <si>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</si>
  <si>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</si>
  <si>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</si>
  <si>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</si>
  <si>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</si>
  <si>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</si>
  <si>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</si>
  <si>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</si>
  <si>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</si>
  <si>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</si>
  <si>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</si>
  <si>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</si>
  <si>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</si>
  <si>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</si>
  <si>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</si>
  <si>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</si>
  <si>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</si>
  <si>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</si>
  <si>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</si>
  <si>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</si>
  <si>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</si>
  <si>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</si>
  <si>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</si>
  <si>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</si>
  <si>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</si>
  <si>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</si>
  <si>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</si>
  <si>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</si>
  <si>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</si>
  <si>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</si>
  <si>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</si>
  <si>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</si>
  <si>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</si>
  <si>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</si>
  <si>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</si>
  <si>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</si>
  <si>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</si>
  <si>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</si>
  <si>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</si>
  <si>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</si>
  <si>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</si>
  <si>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</si>
  <si>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</si>
  <si>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</si>
  <si>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</si>
  <si>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</si>
  <si>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</si>
  <si>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</si>
  <si>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</si>
  <si>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</si>
  <si>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</si>
  <si>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</si>
  <si>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</si>
  <si>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</si>
  <si>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</si>
  <si>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</si>
  <si>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</si>
  <si>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</si>
  <si>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</si>
  <si>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</si>
  <si>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</si>
  <si>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</si>
  <si>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</si>
  <si>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</si>
  <si>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</si>
  <si>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</si>
  <si>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</si>
  <si>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</si>
  <si>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</si>
  <si>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</si>
  <si>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</si>
  <si>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</si>
  <si>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</si>
  <si>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</si>
  <si>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</si>
  <si>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</si>
  <si>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</si>
  <si>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</si>
  <si>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</si>
  <si>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</si>
  <si>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</si>
  <si>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</si>
  <si>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</si>
  <si>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</si>
  <si>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</si>
  <si>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</si>
  <si>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</si>
  <si>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</si>
  <si>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</si>
  <si>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</si>
  <si>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</si>
  <si>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</si>
  <si>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</si>
  <si>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</si>
  <si>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</si>
  <si>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</si>
  <si>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</si>
  <si>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</si>
  <si>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</si>
  <si>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</si>
  <si>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</si>
  <si>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</si>
  <si>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</si>
  <si>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</si>
  <si>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</si>
  <si>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</si>
  <si>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</si>
  <si>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</si>
  <si>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</si>
  <si>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</si>
  <si>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</si>
  <si>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</si>
  <si>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</si>
  <si>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</si>
  <si>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</si>
  <si>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</si>
  <si>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</si>
  <si>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</si>
  <si>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</si>
  <si>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</si>
  <si>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</si>
  <si>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</si>
  <si>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</si>
  <si>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</si>
  <si>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</si>
  <si>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</si>
  <si>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</si>
  <si>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</si>
  <si>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</si>
  <si>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</si>
  <si>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</si>
  <si>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</si>
  <si>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</si>
  <si>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</si>
  <si>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</si>
  <si>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</si>
  <si>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</si>
  <si>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</si>
  <si>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</si>
  <si>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</si>
  <si>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</si>
  <si>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</si>
  <si>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</si>
  <si>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</si>
  <si>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</si>
  <si>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</si>
  <si>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</si>
  <si>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</si>
  <si>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</si>
  <si>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</si>
  <si>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</si>
  <si>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</si>
  <si>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</si>
  <si>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</si>
  <si>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</si>
  <si>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</si>
  <si>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</si>
  <si>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</si>
  <si>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</si>
  <si>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</si>
  <si>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</si>
  <si>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</si>
  <si>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</si>
  <si>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</si>
  <si>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</si>
  <si>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</si>
  <si>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</si>
  <si>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</si>
  <si>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</si>
  <si>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</si>
  <si>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</si>
  <si>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</si>
  <si>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</si>
  <si>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</si>
  <si>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</si>
  <si>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</si>
  <si>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</si>
  <si>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</si>
  <si>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</si>
  <si>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</si>
  <si>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</si>
  <si>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</si>
  <si>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</si>
  <si>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</si>
  <si>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</si>
  <si>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</si>
  <si>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</si>
  <si>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</si>
  <si>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</si>
  <si>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</si>
  <si>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</si>
  <si>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</si>
  <si>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</si>
  <si>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</si>
  <si>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</si>
  <si>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</si>
  <si>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</si>
  <si>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</si>
  <si>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</si>
  <si>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</si>
  <si>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</si>
  <si>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</si>
  <si>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</si>
  <si>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</si>
  <si>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</si>
  <si>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</si>
  <si>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</si>
  <si>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</si>
  <si>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</si>
  <si>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</si>
  <si>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</si>
  <si>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</si>
  <si>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</si>
  <si>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</si>
  <si>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</si>
  <si>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</si>
  <si>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</si>
  <si>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</si>
  <si>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</si>
  <si>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</si>
  <si>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</si>
  <si>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</si>
  <si>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</si>
  <si>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</si>
  <si>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</si>
  <si>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</si>
  <si>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</si>
  <si>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</si>
  <si>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</si>
  <si>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</si>
  <si>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</si>
  <si>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</si>
  <si>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</si>
  <si>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</si>
  <si>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</si>
  <si>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</si>
  <si>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</si>
  <si>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</si>
  <si>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</si>
  <si>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</si>
  <si>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</si>
  <si>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</si>
  <si>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</si>
  <si>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</si>
  <si>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</si>
  <si>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</si>
  <si>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</si>
  <si>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</si>
  <si>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</si>
  <si>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</si>
  <si>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</si>
  <si>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</si>
  <si>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</si>
  <si>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</si>
  <si>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</si>
  <si>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</si>
  <si>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</si>
  <si>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</si>
  <si>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</si>
  <si>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</si>
  <si>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</si>
  <si>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</si>
  <si>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</si>
  <si>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</si>
  <si>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</si>
  <si>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</si>
  <si>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</si>
  <si>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</si>
  <si>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</si>
  <si>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</si>
  <si>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</si>
  <si>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</si>
  <si>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</si>
  <si>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</si>
  <si>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</si>
  <si>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</si>
  <si>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</si>
  <si>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</si>
  <si>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</si>
  <si>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</si>
  <si>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</si>
  <si>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</si>
  <si>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</si>
  <si>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</si>
  <si>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</si>
  <si>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</si>
  <si>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</si>
  <si>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</si>
  <si>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</si>
  <si>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</si>
  <si>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</si>
  <si>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</si>
  <si>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</si>
  <si>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</si>
  <si>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</si>
  <si>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</si>
  <si>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</si>
  <si>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</si>
  <si>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</si>
  <si>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</si>
  <si>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</si>
  <si>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</si>
  <si>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</si>
  <si>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</si>
  <si>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</si>
  <si>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</si>
  <si>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</si>
  <si>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</si>
  <si>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</si>
  <si>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</si>
  <si>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</si>
  <si>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</si>
  <si>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</si>
  <si>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</si>
  <si>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</si>
  <si>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</si>
  <si>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</si>
  <si>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</si>
  <si>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</si>
  <si>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</si>
  <si>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</si>
  <si>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</si>
  <si>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</si>
  <si>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</si>
  <si>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</si>
  <si>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</si>
  <si>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</si>
  <si>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</si>
  <si>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</si>
  <si>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</si>
  <si>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</si>
  <si>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</si>
  <si>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</si>
  <si>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</si>
  <si>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</si>
  <si>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</si>
  <si>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</si>
  <si>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</si>
  <si>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</si>
  <si>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</si>
  <si>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</si>
  <si>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</si>
  <si>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</si>
  <si>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</si>
  <si>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</si>
  <si>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</si>
  <si>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</si>
  <si>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</si>
  <si>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</si>
  <si>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</si>
  <si>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</si>
  <si>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</si>
  <si>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</si>
  <si>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</si>
  <si>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</si>
  <si>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</si>
  <si>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</si>
  <si>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</si>
  <si>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</si>
  <si>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</si>
  <si>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</si>
  <si>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</si>
  <si>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</si>
  <si>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</si>
  <si>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</si>
  <si>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</si>
  <si>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</si>
  <si>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</si>
  <si>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</si>
  <si>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</si>
  <si>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</si>
  <si>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</si>
  <si>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</si>
  <si>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</si>
  <si>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</si>
  <si>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</si>
  <si>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</si>
  <si>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</si>
  <si>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</si>
  <si>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</si>
  <si>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</si>
  <si>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</si>
  <si>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</si>
  <si>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</si>
  <si>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</si>
  <si>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</si>
  <si>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</si>
  <si>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</si>
  <si>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</si>
  <si>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</si>
  <si>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</si>
  <si>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</si>
  <si>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</si>
  <si>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</si>
  <si>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</si>
  <si>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</si>
  <si>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</si>
  <si>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</si>
  <si>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</si>
  <si>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</si>
  <si>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</si>
  <si>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</si>
  <si>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</si>
  <si>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</si>
  <si>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</si>
  <si>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</si>
  <si>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</si>
  <si>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</si>
  <si>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</si>
  <si>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</si>
  <si>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</si>
  <si>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</si>
  <si>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</si>
  <si>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</si>
  <si>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</si>
  <si>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</si>
  <si>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</si>
  <si>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</si>
  <si>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</si>
  <si>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</si>
  <si>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</si>
  <si>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</si>
  <si>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</si>
  <si>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</si>
  <si>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</si>
  <si>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</si>
  <si>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</si>
  <si>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</si>
  <si>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</si>
  <si>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</si>
  <si>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</si>
  <si>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</si>
  <si>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</si>
  <si>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</si>
  <si>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</si>
  <si>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</si>
  <si>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</si>
  <si>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</si>
  <si>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</si>
  <si>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</si>
  <si>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</si>
  <si>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</si>
  <si>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</si>
  <si>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</si>
  <si>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</si>
  <si>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</si>
  <si>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</si>
  <si>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</si>
  <si>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</si>
  <si>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</si>
  <si>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</si>
  <si>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</si>
  <si>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</si>
  <si>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</si>
  <si>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</si>
  <si>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</si>
  <si>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</si>
  <si>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</si>
  <si>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</si>
  <si>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</si>
  <si>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</si>
  <si>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</si>
  <si>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</si>
  <si>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</si>
  <si>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</si>
  <si>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</si>
  <si>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</si>
  <si>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</si>
  <si>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</si>
  <si>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</si>
  <si>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</si>
  <si>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</si>
  <si>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</si>
  <si>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</si>
  <si>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</si>
  <si>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</si>
  <si>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</si>
  <si>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</si>
  <si>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</si>
  <si>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</si>
  <si>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</si>
  <si>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</si>
  <si>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</si>
  <si>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</si>
  <si>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</si>
  <si>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</si>
  <si>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</si>
  <si>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</si>
  <si>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</si>
  <si>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</si>
  <si>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</si>
  <si>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</si>
  <si>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</si>
  <si>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</si>
  <si>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</si>
  <si>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</si>
  <si>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</si>
  <si>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</si>
  <si>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</si>
  <si>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</si>
  <si>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</si>
  <si>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</si>
  <si>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</si>
  <si>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</si>
  <si>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</si>
  <si>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</si>
  <si>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</si>
  <si>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</si>
  <si>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</si>
  <si>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</si>
  <si>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</si>
  <si>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</si>
  <si>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</si>
  <si>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</si>
  <si>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</si>
  <si>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</si>
  <si>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</si>
  <si>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</si>
  <si>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</si>
  <si>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</si>
  <si>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</si>
  <si>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</si>
  <si>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</si>
  <si>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</si>
  <si>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</si>
  <si>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</si>
  <si>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</si>
  <si>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</si>
  <si>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</si>
  <si>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</si>
  <si>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</si>
  <si>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</si>
  <si>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</si>
  <si>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</si>
  <si>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</si>
  <si>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</si>
  <si>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</si>
  <si>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</si>
  <si>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</si>
  <si>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</si>
  <si>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</si>
  <si>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</si>
  <si>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</si>
  <si>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</si>
  <si>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</si>
  <si>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</si>
  <si>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</si>
  <si>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</si>
  <si>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</si>
  <si>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</si>
  <si>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</si>
  <si>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</si>
  <si>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</si>
  <si>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</si>
  <si>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</si>
  <si>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</si>
  <si>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</si>
  <si>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</si>
  <si>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</si>
  <si>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</si>
  <si>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</si>
  <si>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</si>
  <si>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</si>
  <si>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</si>
  <si>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</si>
  <si>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</si>
  <si>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</si>
  <si>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</si>
  <si>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</si>
  <si>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</si>
  <si>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</si>
  <si>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</si>
  <si>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</si>
  <si>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</si>
  <si>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</si>
  <si>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</si>
  <si>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</si>
  <si>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</si>
  <si>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</si>
  <si>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</si>
  <si>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</si>
  <si>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</si>
  <si>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</si>
  <si>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</si>
  <si>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</si>
  <si>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</si>
  <si>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</si>
  <si>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</si>
  <si>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</si>
  <si>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</si>
  <si>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</si>
  <si>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</si>
  <si>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</si>
  <si>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</si>
  <si>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</si>
  <si>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</si>
  <si>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</si>
  <si>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</si>
  <si>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</si>
  <si>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</si>
  <si>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</si>
  <si>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</si>
  <si>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</si>
  <si>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</si>
  <si>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</si>
  <si>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</si>
  <si>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</si>
  <si>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</si>
  <si>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</si>
  <si>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</si>
  <si>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</si>
  <si>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</si>
  <si>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</si>
  <si>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</si>
  <si>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</si>
  <si>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</si>
  <si>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</si>
  <si>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</si>
  <si>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</si>
  <si>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</si>
  <si>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</si>
  <si>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</si>
  <si>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</si>
  <si>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</si>
  <si>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</si>
  <si>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</si>
  <si>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</si>
  <si>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</si>
  <si>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</si>
  <si>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</si>
  <si>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</si>
  <si>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</si>
  <si>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</si>
  <si>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</si>
  <si>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</si>
  <si>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</si>
  <si>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</si>
  <si>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</si>
  <si>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</si>
  <si>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</si>
  <si>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</si>
  <si>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</si>
  <si>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</si>
  <si>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</si>
  <si>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</si>
  <si>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</si>
  <si>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</si>
  <si>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</si>
  <si>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</si>
  <si>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</si>
  <si>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</si>
  <si>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</si>
  <si>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</si>
  <si>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</si>
  <si>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</si>
  <si>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</si>
  <si>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</si>
  <si>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</si>
  <si>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</si>
  <si>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</si>
  <si>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</si>
  <si>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</si>
  <si>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</si>
  <si>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</si>
  <si>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</si>
  <si>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</si>
  <si>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</si>
  <si>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</si>
  <si>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</si>
  <si>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</si>
  <si>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</si>
  <si>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</si>
  <si>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</si>
  <si>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</si>
  <si>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</si>
  <si>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</si>
  <si>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</si>
  <si>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</si>
  <si>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</si>
  <si>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</si>
  <si>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</si>
  <si>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</si>
  <si>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</si>
  <si>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</si>
  <si>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</si>
  <si>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</si>
  <si>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</si>
  <si>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</si>
  <si>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</si>
  <si>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</si>
  <si>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</si>
  <si>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</si>
  <si>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</si>
  <si>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</si>
  <si>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</si>
  <si>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</si>
  <si>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</si>
  <si>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</si>
  <si>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</si>
  <si>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</si>
  <si>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</si>
  <si>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</si>
  <si>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</si>
  <si>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</si>
  <si>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</si>
  <si>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</si>
  <si>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</si>
  <si>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</si>
  <si>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</si>
  <si>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</si>
  <si>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</si>
  <si>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</si>
  <si>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</si>
  <si>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</si>
  <si>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</si>
  <si>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</si>
  <si>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</si>
  <si>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</si>
  <si>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</si>
  <si>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</si>
  <si>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</si>
  <si>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</si>
  <si>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</si>
  <si>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</si>
  <si>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</si>
  <si>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</si>
  <si>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</si>
  <si>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</si>
  <si>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</si>
  <si>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</si>
  <si>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</si>
  <si>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</si>
  <si>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</si>
  <si>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</si>
  <si>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</si>
  <si>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</si>
  <si>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</si>
  <si>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</si>
  <si>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</si>
  <si>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</si>
  <si>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</si>
  <si>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</si>
  <si>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</si>
  <si>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</si>
  <si>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</si>
  <si>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</si>
  <si>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</si>
  <si>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</si>
  <si>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</si>
  <si>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</si>
  <si>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</si>
  <si>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</si>
  <si>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</si>
  <si>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</si>
  <si>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</si>
  <si>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</si>
  <si>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</si>
  <si>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</si>
  <si>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</si>
  <si>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</si>
  <si>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</si>
  <si>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</si>
  <si>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</si>
  <si>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</si>
  <si>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</si>
  <si>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</si>
  <si>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</si>
  <si>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</si>
  <si>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</si>
  <si>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</si>
  <si>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</si>
  <si>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</si>
  <si>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</si>
  <si>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</si>
  <si>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</si>
  <si>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</si>
  <si>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</si>
  <si>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</si>
  <si>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</si>
  <si>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</si>
  <si>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</si>
  <si>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</si>
  <si>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</si>
  <si>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</si>
  <si>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</si>
  <si>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</si>
  <si>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</si>
  <si>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</si>
  <si>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</si>
  <si>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</si>
  <si>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</si>
  <si>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</si>
  <si>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</si>
  <si>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</si>
  <si>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</si>
  <si>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</si>
  <si>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</si>
  <si>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</si>
  <si>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</si>
  <si>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</si>
  <si>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</si>
  <si>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</si>
  <si>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</si>
  <si>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</si>
  <si>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</si>
  <si>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</si>
  <si>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</si>
  <si>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</si>
  <si>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</si>
  <si>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</si>
  <si>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</si>
  <si>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</si>
  <si>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</si>
  <si>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</si>
  <si>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</si>
  <si>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</si>
  <si>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</si>
  <si>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</si>
  <si>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</si>
  <si>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</si>
  <si>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</si>
  <si>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</si>
  <si>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</si>
  <si>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</si>
  <si>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</si>
  <si>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</si>
  <si>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</si>
  <si>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</si>
  <si>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</si>
  <si>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</si>
  <si>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</si>
  <si>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</si>
  <si>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</si>
  <si>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</si>
  <si>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</si>
  <si>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</si>
  <si>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</si>
  <si>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</si>
  <si>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</si>
  <si>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</si>
  <si>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</si>
  <si>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</si>
  <si>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</si>
  <si>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</si>
  <si>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</si>
  <si>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</si>
  <si>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</si>
  <si>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</si>
  <si>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</si>
  <si>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</si>
  <si>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</si>
  <si>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</si>
  <si>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</si>
  <si>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</si>
  <si>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</si>
  <si>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</si>
  <si>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</si>
  <si>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</si>
  <si>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</si>
  <si>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</si>
  <si>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</si>
  <si>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</si>
  <si>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</si>
  <si>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</si>
  <si>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</si>
  <si>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</si>
  <si>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</si>
  <si>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</si>
  <si>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</si>
  <si>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</si>
  <si>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</si>
  <si>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</si>
  <si>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</si>
  <si>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</si>
  <si>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</si>
  <si>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</si>
  <si>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</si>
  <si>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</si>
  <si>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</si>
  <si>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</si>
  <si>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</si>
  <si>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</si>
  <si>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</si>
  <si>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</si>
  <si>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</si>
  <si>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</si>
  <si>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</si>
  <si>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</si>
  <si>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</si>
  <si>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</si>
  <si>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</si>
  <si>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</si>
  <si>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</si>
  <si>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</si>
  <si>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</si>
  <si>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</si>
  <si>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</si>
  <si>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</si>
  <si>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</si>
  <si>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</si>
  <si>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</si>
  <si>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</si>
  <si>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</si>
  <si>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</si>
  <si>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</si>
  <si>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</si>
  <si>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</si>
  <si>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</si>
  <si>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</si>
  <si>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</si>
  <si>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</si>
  <si>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</si>
  <si>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</si>
  <si>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</si>
  <si>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</si>
  <si>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</si>
  <si>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</si>
  <si>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</si>
  <si>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</si>
  <si>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</si>
  <si>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</si>
  <si>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</si>
  <si>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</si>
  <si>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</si>
  <si>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</si>
  <si>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</si>
  <si>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</si>
  <si>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</si>
  <si>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</si>
  <si>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</si>
  <si>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</si>
  <si>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</si>
  <si>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</si>
  <si>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</si>
  <si>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</si>
  <si>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</si>
  <si>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</si>
  <si>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</si>
  <si>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</si>
  <si>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</si>
  <si>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</si>
  <si>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</si>
  <si>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</si>
  <si>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</si>
  <si>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</si>
  <si>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</si>
  <si>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</si>
  <si>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</si>
  <si>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</si>
  <si>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</si>
  <si>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</si>
  <si>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</si>
  <si>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</si>
  <si>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</si>
  <si>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</si>
  <si>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</si>
  <si>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</si>
  <si>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</si>
  <si>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</si>
  <si>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</si>
  <si>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</si>
  <si>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</si>
  <si>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</si>
  <si>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</si>
  <si>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</si>
  <si>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</si>
  <si>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</si>
  <si>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</si>
  <si>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</si>
  <si>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</si>
  <si>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</si>
  <si>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</si>
  <si>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</si>
  <si>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</si>
  <si>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</si>
  <si>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</si>
  <si>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</si>
  <si>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</si>
  <si>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</si>
  <si>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</si>
  <si>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</si>
  <si>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</si>
  <si>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</si>
  <si>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</si>
  <si>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</si>
  <si>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</si>
  <si>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</si>
  <si>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</si>
  <si>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</si>
  <si>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</si>
  <si>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</si>
  <si>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</si>
  <si>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</si>
  <si>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</si>
  <si>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</si>
  <si>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</si>
  <si>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</si>
  <si>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</si>
  <si>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</si>
  <si>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</si>
  <si>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</si>
  <si>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</si>
  <si>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</si>
  <si>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</si>
  <si>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</si>
  <si>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</si>
  <si>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</si>
  <si>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</si>
  <si>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</si>
  <si>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</si>
  <si>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</si>
  <si>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</si>
  <si>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</si>
  <si>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</si>
  <si>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</si>
  <si>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</si>
  <si>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</si>
  <si>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</si>
  <si>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</si>
  <si>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</si>
  <si>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</si>
  <si>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</si>
  <si>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</si>
  <si>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</si>
  <si>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</si>
  <si>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</si>
  <si>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</si>
  <si>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</si>
  <si>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</si>
  <si>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</si>
  <si>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</si>
  <si>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</si>
  <si>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</si>
  <si>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</si>
  <si>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</si>
  <si>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</si>
  <si>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</si>
  <si>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</si>
  <si>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</si>
  <si>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</si>
  <si>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</si>
  <si>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</si>
  <si>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</si>
  <si>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</si>
  <si>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</si>
  <si>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</si>
  <si>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</si>
  <si>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</si>
  <si>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</si>
  <si>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</si>
  <si>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</si>
  <si>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</si>
  <si>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</si>
  <si>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</si>
  <si>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</si>
  <si>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</si>
  <si>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</si>
  <si>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</si>
  <si>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</si>
  <si>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</si>
  <si>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</si>
  <si>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</si>
  <si>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</si>
  <si>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</si>
  <si>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</si>
  <si>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</si>
  <si>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</si>
  <si>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</si>
  <si>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</si>
  <si>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</si>
  <si>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</si>
  <si>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</si>
  <si>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</si>
  <si>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</si>
  <si>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</si>
  <si>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</si>
  <si>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</si>
  <si>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</si>
  <si>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</si>
  <si>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</si>
  <si>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</si>
  <si>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</si>
  <si>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</si>
  <si>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</si>
  <si>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</si>
  <si>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</si>
  <si>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</si>
  <si>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</si>
  <si>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</si>
  <si>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</si>
  <si>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</si>
  <si>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</si>
  <si>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</si>
  <si>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</si>
  <si>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</si>
  <si>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</si>
  <si>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</si>
  <si>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</si>
  <si>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</si>
  <si>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</si>
  <si>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</si>
  <si>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</si>
  <si>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</si>
  <si>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</si>
  <si>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</si>
  <si>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</si>
  <si>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</si>
  <si>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</si>
  <si>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</si>
  <si>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</si>
  <si>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</si>
  <si>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</si>
  <si>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</si>
  <si>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</si>
  <si>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</si>
  <si>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</si>
  <si>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</si>
  <si>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</si>
  <si>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</si>
  <si>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</si>
  <si>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</si>
  <si>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</si>
  <si>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</si>
  <si>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</si>
  <si>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</si>
  <si>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</si>
  <si>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</si>
  <si>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</si>
  <si>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</si>
  <si>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</si>
  <si>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</si>
  <si>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</si>
  <si>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</si>
  <si>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</si>
  <si>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</si>
  <si>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</si>
  <si>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</si>
  <si>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</si>
  <si>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</si>
  <si>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</si>
  <si>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</si>
  <si>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</si>
  <si>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</si>
  <si>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</si>
  <si>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</si>
  <si>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</si>
  <si>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</si>
  <si>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</si>
  <si>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</si>
  <si>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</si>
  <si>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</si>
  <si>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</si>
  <si>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</si>
  <si>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</si>
  <si>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</si>
  <si>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</si>
  <si>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</si>
  <si>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</si>
  <si>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</si>
  <si>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</si>
  <si>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</si>
  <si>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</si>
  <si>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</si>
  <si>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</si>
  <si>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</si>
  <si>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</si>
  <si>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</si>
  <si>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</si>
  <si>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</si>
  <si>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</si>
  <si>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</si>
  <si>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</si>
  <si>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</si>
  <si>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</si>
  <si>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</si>
  <si>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</si>
  <si>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</si>
  <si>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</si>
  <si>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</si>
  <si>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</si>
  <si>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</si>
  <si>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</si>
  <si>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</si>
  <si>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</si>
  <si>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</si>
  <si>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</si>
  <si>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</si>
  <si>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</si>
  <si>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</si>
  <si>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</si>
  <si>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</si>
  <si>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</si>
  <si>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</si>
  <si>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</si>
  <si>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</si>
  <si>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</si>
  <si>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</si>
  <si>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</si>
  <si>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</si>
  <si>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</si>
  <si>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</si>
  <si>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</si>
  <si>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</si>
  <si>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</si>
  <si>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</si>
  <si>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</si>
  <si>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</si>
  <si>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</si>
  <si>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</si>
  <si>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</si>
  <si>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</si>
  <si>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</si>
  <si>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</si>
  <si>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</si>
  <si>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</si>
  <si>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</si>
  <si>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</si>
  <si>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</si>
  <si>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</si>
  <si>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</si>
  <si>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</si>
  <si>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</si>
  <si>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</si>
  <si>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</si>
  <si>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</si>
  <si>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</si>
  <si>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</si>
  <si>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</si>
  <si>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</si>
  <si>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</si>
  <si>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</si>
  <si>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</si>
  <si>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</si>
  <si>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</si>
  <si>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</si>
  <si>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</si>
  <si>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</si>
  <si>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</si>
  <si>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</si>
  <si>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</si>
  <si>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</si>
  <si>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</si>
  <si>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</si>
  <si>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</si>
  <si>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</si>
  <si>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</si>
  <si>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</si>
  <si>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</si>
  <si>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</si>
  <si>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</si>
  <si>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</si>
  <si>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</si>
  <si>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</si>
  <si>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</si>
  <si>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</si>
  <si>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</si>
  <si>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</si>
  <si>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</si>
  <si>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</si>
  <si>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</si>
  <si>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</si>
  <si>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</si>
  <si>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</si>
  <si>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</si>
  <si>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</si>
  <si>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</si>
  <si>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</si>
  <si>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</si>
  <si>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</si>
  <si>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</si>
  <si>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</si>
  <si>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</si>
  <si>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</si>
  <si>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</si>
  <si>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</si>
  <si>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</si>
  <si>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</si>
  <si>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</si>
  <si>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</si>
  <si>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</si>
  <si>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</si>
  <si>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</si>
  <si>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</si>
  <si>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</si>
  <si>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</si>
  <si>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</si>
  <si>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</si>
  <si>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</si>
  <si>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</si>
  <si>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</si>
  <si>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</si>
  <si>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</si>
  <si>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</si>
  <si>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</si>
  <si>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</si>
  <si>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</si>
  <si>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</si>
  <si>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</si>
  <si>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</si>
  <si>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</si>
  <si>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</si>
  <si>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</si>
  <si>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</si>
  <si>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</si>
  <si>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</si>
  <si>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</si>
  <si>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</si>
  <si>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</si>
  <si>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</si>
  <si>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</si>
  <si>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</si>
  <si>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</si>
  <si>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</si>
  <si>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</si>
  <si>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</si>
  <si>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</si>
  <si>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</si>
  <si>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</si>
  <si>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</si>
  <si>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</si>
  <si>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</si>
  <si>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</si>
  <si>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</si>
  <si>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</si>
  <si>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</si>
  <si>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</si>
  <si>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</si>
  <si>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</si>
  <si>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</si>
  <si>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</si>
  <si>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</si>
  <si>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</si>
  <si>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</si>
  <si>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</si>
  <si>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</si>
  <si>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</si>
  <si>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</si>
  <si>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</si>
  <si>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</si>
  <si>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</si>
  <si>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</si>
  <si>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</si>
  <si>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</si>
  <si>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</si>
  <si>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</si>
  <si>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</si>
  <si>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</si>
  <si>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</si>
  <si>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</si>
  <si>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</si>
  <si>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</si>
  <si>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</si>
  <si>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</si>
  <si>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</si>
  <si>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</si>
  <si>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</si>
  <si>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</si>
  <si>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</si>
  <si>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</si>
  <si>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</si>
  <si>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</si>
  <si>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</si>
  <si>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</si>
  <si>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</si>
  <si>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</si>
  <si>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</si>
  <si>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</si>
  <si>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</si>
  <si>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</si>
  <si>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</si>
  <si>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</si>
  <si>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</si>
  <si>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</si>
  <si>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</si>
  <si>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</si>
  <si>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</si>
  <si>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</si>
  <si>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</si>
  <si>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</si>
  <si>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</si>
  <si>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</si>
  <si>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</si>
  <si>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</si>
  <si>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</si>
  <si>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</si>
  <si>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</si>
  <si>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</si>
  <si>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</si>
  <si>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</si>
  <si>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</si>
  <si>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</si>
  <si>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</si>
  <si>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</si>
  <si>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</si>
  <si>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</si>
  <si>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</si>
  <si>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</si>
  <si>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</si>
  <si>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</si>
  <si>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</si>
  <si>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</si>
  <si>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</si>
  <si>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</si>
  <si>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</si>
  <si>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</si>
  <si>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</si>
  <si>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</si>
  <si>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</si>
  <si>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</si>
  <si>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</si>
  <si>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</si>
  <si>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</si>
  <si>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</si>
  <si>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</si>
  <si>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</si>
  <si>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</si>
  <si>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</si>
  <si>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</si>
  <si>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</si>
  <si>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</si>
  <si>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</si>
  <si>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</si>
  <si>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</si>
  <si>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</si>
  <si>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</si>
  <si>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</si>
  <si>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</si>
  <si>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</si>
  <si>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</si>
  <si>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</si>
  <si>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</si>
  <si>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</si>
  <si>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</si>
  <si>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</si>
  <si>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</si>
  <si>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</si>
  <si>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</si>
  <si>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</si>
  <si>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</si>
  <si>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</si>
  <si>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</si>
  <si>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</si>
  <si>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</si>
  <si>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</si>
  <si>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</si>
  <si>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</si>
  <si>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</si>
  <si>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</si>
  <si>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</si>
  <si>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</si>
  <si>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</si>
  <si>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</si>
  <si>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</si>
  <si>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</si>
  <si>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</si>
  <si>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</si>
  <si>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</si>
  <si>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</si>
  <si>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</si>
  <si>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</si>
  <si>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</si>
  <si>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</si>
  <si>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</si>
  <si>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</si>
  <si>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</si>
  <si>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</si>
  <si>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</si>
  <si>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</si>
  <si>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</si>
  <si>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</si>
  <si>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</si>
  <si>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</si>
  <si>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</si>
  <si>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</si>
  <si>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</si>
  <si>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</si>
  <si>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</si>
  <si>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</si>
  <si>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</si>
  <si>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</si>
  <si>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</si>
  <si>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</si>
  <si>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</si>
  <si>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</si>
  <si>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</si>
  <si>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</si>
  <si>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</si>
  <si>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</si>
  <si>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</si>
  <si>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</si>
  <si>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</si>
  <si>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</si>
  <si>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</si>
  <si>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</si>
  <si>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</si>
  <si>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</si>
  <si>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</si>
  <si>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</si>
  <si>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</si>
  <si>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</si>
  <si>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</si>
  <si>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</si>
  <si>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</si>
  <si>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</si>
  <si>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</si>
  <si>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</si>
  <si>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</si>
  <si>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</si>
  <si>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</si>
  <si>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</si>
  <si>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</si>
  <si>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</si>
  <si>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</si>
  <si>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</si>
  <si>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</si>
  <si>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</si>
  <si>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</si>
  <si>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</si>
  <si>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</si>
  <si>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</si>
  <si>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</si>
  <si>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</si>
  <si>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</si>
  <si>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</si>
  <si>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</si>
  <si>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</si>
  <si>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</si>
  <si>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</si>
  <si>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</si>
  <si>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</si>
  <si>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</si>
  <si>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</si>
  <si>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</si>
  <si>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</si>
  <si>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</si>
  <si>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</si>
  <si>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</si>
  <si>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</si>
  <si>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</si>
  <si>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</si>
  <si>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</si>
  <si>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</si>
  <si>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</si>
  <si>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</si>
  <si>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</si>
  <si>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</si>
  <si>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</si>
  <si>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</si>
  <si>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</si>
  <si>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</si>
  <si>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</si>
  <si>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</si>
  <si>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</si>
  <si>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</si>
  <si>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</si>
  <si>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</si>
  <si>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</si>
  <si>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</si>
  <si>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</si>
  <si>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</si>
  <si>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</si>
  <si>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</si>
  <si>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</si>
  <si>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</si>
  <si>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</si>
  <si>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</si>
  <si>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</si>
  <si>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</si>
  <si>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</si>
  <si>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</si>
  <si>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</si>
  <si>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</si>
  <si>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</si>
  <si>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</si>
  <si>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</si>
  <si>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</si>
  <si>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</si>
  <si>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</si>
  <si>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</si>
  <si>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</si>
  <si>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</si>
  <si>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</si>
  <si>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</si>
  <si>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</si>
  <si>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</si>
  <si>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</si>
  <si>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</si>
  <si>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</si>
  <si>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</si>
  <si>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</si>
  <si>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</si>
  <si>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</si>
  <si>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</si>
  <si>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</si>
  <si>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</si>
  <si>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</si>
  <si>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</si>
  <si>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</si>
  <si>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</si>
  <si>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</si>
  <si>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</si>
  <si>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</si>
  <si>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</si>
  <si>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</si>
  <si>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</si>
  <si>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</si>
  <si>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</si>
  <si>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</si>
  <si>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</si>
  <si>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</si>
  <si>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</si>
  <si>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</si>
  <si>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</si>
  <si>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</si>
  <si>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</si>
  <si>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</si>
  <si>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</si>
  <si>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</si>
  <si>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</si>
  <si>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</si>
  <si>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</si>
  <si>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</si>
  <si>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</si>
  <si>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</si>
  <si>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</si>
  <si>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</si>
  <si>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</si>
  <si>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</si>
  <si>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</si>
  <si>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</si>
  <si>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</si>
  <si>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</si>
  <si>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</si>
  <si>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</si>
  <si>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</si>
  <si>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</si>
  <si>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</si>
  <si>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</si>
  <si>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</si>
  <si>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</si>
  <si>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</si>
  <si>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</si>
  <si>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</si>
  <si>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</si>
  <si>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</si>
  <si>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</si>
  <si>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</si>
  <si>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</si>
  <si>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</si>
  <si>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</si>
  <si>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</si>
  <si>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</si>
  <si>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</si>
  <si>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</si>
  <si>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</si>
  <si>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</si>
  <si>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</si>
  <si>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</si>
  <si>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</si>
  <si>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</si>
  <si>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</si>
  <si>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</si>
  <si>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</si>
  <si>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</si>
  <si>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</si>
  <si>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</si>
  <si>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</si>
  <si>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</si>
  <si>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</si>
  <si>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</si>
  <si>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</si>
  <si>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</si>
  <si>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</si>
  <si>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</si>
  <si>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</si>
  <si>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</si>
  <si>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</si>
  <si>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</si>
  <si>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</si>
  <si>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</si>
  <si>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</si>
  <si>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</si>
  <si>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</si>
  <si>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</si>
  <si>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</si>
  <si>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</si>
  <si>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</si>
  <si>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</si>
  <si>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</si>
  <si>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</si>
  <si>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</si>
  <si>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</si>
  <si>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</si>
  <si>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</si>
  <si>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</si>
  <si>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</si>
  <si>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</si>
  <si>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</si>
  <si>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</si>
  <si>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</si>
  <si>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</si>
  <si>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</si>
  <si>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</si>
  <si>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</si>
  <si>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</si>
  <si>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</si>
  <si>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</si>
  <si>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</si>
  <si>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</si>
  <si>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</si>
  <si>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</si>
  <si>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</si>
  <si>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</si>
  <si>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</si>
  <si>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</si>
  <si>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</si>
  <si>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</si>
  <si>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</si>
  <si>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</si>
  <si>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</si>
  <si>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</si>
  <si>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</si>
  <si>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</si>
  <si>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</si>
  <si>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</si>
  <si>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</si>
  <si>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</si>
  <si>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</si>
  <si>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</si>
  <si>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</si>
  <si>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</si>
  <si>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</si>
  <si>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</si>
  <si>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</si>
  <si>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</si>
  <si>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</si>
  <si>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</si>
  <si>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</si>
  <si>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</si>
  <si>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</si>
  <si>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</si>
  <si>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</si>
  <si>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</si>
  <si>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</si>
  <si>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</si>
  <si>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</si>
  <si>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</si>
  <si>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</si>
  <si>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</si>
  <si>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</si>
  <si>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</si>
  <si>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</si>
  <si>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</si>
  <si>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</si>
  <si>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</si>
  <si>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</si>
  <si>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</si>
  <si>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</si>
  <si>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</si>
  <si>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</si>
  <si>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</si>
  <si>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</si>
  <si>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</si>
  <si>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</si>
  <si>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</si>
  <si>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</si>
  <si>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</si>
  <si>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</si>
  <si>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</si>
  <si>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</si>
  <si>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</si>
  <si>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</si>
  <si>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</si>
  <si>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</si>
  <si>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</si>
  <si>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</si>
  <si>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</si>
  <si>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</si>
  <si>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</si>
  <si>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</si>
  <si>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</si>
  <si>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</si>
  <si>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</si>
  <si>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</si>
  <si>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</si>
  <si>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</si>
  <si>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</si>
  <si>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</si>
  <si>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</si>
  <si>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</si>
  <si>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</si>
  <si>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</si>
  <si>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</si>
  <si>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</si>
  <si>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</si>
  <si>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</si>
  <si>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</si>
  <si>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</si>
  <si>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</si>
  <si>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</si>
  <si>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</si>
  <si>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</si>
  <si>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</si>
  <si>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</si>
  <si>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</si>
  <si>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</si>
  <si>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</si>
  <si>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</si>
  <si>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</si>
  <si>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</si>
  <si>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</si>
  <si>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</si>
  <si>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</si>
  <si>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</si>
  <si>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</si>
  <si>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</si>
  <si>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</si>
  <si>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</si>
  <si>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</si>
  <si>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</si>
  <si>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</si>
  <si>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</si>
  <si>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</si>
  <si>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</si>
  <si>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</si>
  <si>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</si>
  <si>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</si>
  <si>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</si>
  <si>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</si>
  <si>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</si>
  <si>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</si>
  <si>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</si>
  <si>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</si>
  <si>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</si>
  <si>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</si>
  <si>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</si>
  <si>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</si>
  <si>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</si>
  <si>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</si>
  <si>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</si>
  <si>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</si>
  <si>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</si>
  <si>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</si>
  <si>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</si>
  <si>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</si>
  <si>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</si>
  <si>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</si>
  <si>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</si>
  <si>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</si>
  <si>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</si>
  <si>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</si>
  <si>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</si>
  <si>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</si>
  <si>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</si>
  <si>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</si>
  <si>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</si>
  <si>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</si>
  <si>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</si>
  <si>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</si>
  <si>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</si>
  <si>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</si>
  <si>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</si>
  <si>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</si>
  <si>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</si>
  <si>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</si>
  <si>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</si>
  <si>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</si>
  <si>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</si>
  <si>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</si>
  <si>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</si>
  <si>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</si>
  <si>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</si>
  <si>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</si>
  <si>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</si>
  <si>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</si>
  <si>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</si>
  <si>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</si>
  <si>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</si>
  <si>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</si>
  <si>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</si>
  <si>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</si>
  <si>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</si>
  <si>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</si>
  <si>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</si>
  <si>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</si>
  <si>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</si>
  <si>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</si>
  <si>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</si>
  <si>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</si>
  <si>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</si>
  <si>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</si>
  <si>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</si>
  <si>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</si>
  <si>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</si>
  <si>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</si>
  <si>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</si>
  <si>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</si>
  <si>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</si>
  <si>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</si>
  <si>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</si>
  <si>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</si>
  <si>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</si>
  <si>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</si>
  <si>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</si>
  <si>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</si>
  <si>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</si>
  <si>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</si>
  <si>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</si>
  <si>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</si>
  <si>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</si>
  <si>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</si>
  <si>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</si>
  <si>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</si>
  <si>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</si>
  <si>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</si>
  <si>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</si>
  <si>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</si>
  <si>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</si>
  <si>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</si>
  <si>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</si>
  <si>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</si>
  <si>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</si>
  <si>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</si>
  <si>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</si>
  <si>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</si>
  <si>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</si>
  <si>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</si>
  <si>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</si>
  <si>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</si>
  <si>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</si>
  <si>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</si>
  <si>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</si>
  <si>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</si>
  <si>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</si>
  <si>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</si>
  <si>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</si>
  <si>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</si>
  <si>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</si>
  <si>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</si>
  <si>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</si>
  <si>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</si>
  <si>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</si>
  <si>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</si>
  <si>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</si>
  <si>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</si>
  <si>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</si>
  <si>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</si>
  <si>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</si>
  <si>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</si>
  <si>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</si>
  <si>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</si>
  <si>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</si>
  <si>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</si>
  <si>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</si>
  <si>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</si>
  <si>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</si>
  <si>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</si>
  <si>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</si>
  <si>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</si>
  <si>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</si>
  <si>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</si>
  <si>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</si>
  <si>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</si>
  <si>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</si>
  <si>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</si>
  <si>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</si>
  <si>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</si>
  <si>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</si>
  <si>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</si>
  <si>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</si>
  <si>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</si>
  <si>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</si>
  <si>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</si>
  <si>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</si>
  <si>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</si>
  <si>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</si>
  <si>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</si>
  <si>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</si>
  <si>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</si>
  <si>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</si>
  <si>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</si>
  <si>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</si>
  <si>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</si>
  <si>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</si>
  <si>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</si>
  <si>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</si>
  <si>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</si>
  <si>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</si>
  <si>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</si>
  <si>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</si>
  <si>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</si>
  <si>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</si>
  <si>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</si>
  <si>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</si>
  <si>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</si>
  <si>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</si>
  <si>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</si>
  <si>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</si>
  <si>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</si>
  <si>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</si>
  <si>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</si>
  <si>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</si>
  <si>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</si>
  <si>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</si>
  <si>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</si>
  <si>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</si>
  <si>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</si>
  <si>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</si>
  <si>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</si>
  <si>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</si>
  <si>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</si>
  <si>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</si>
  <si>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</si>
  <si>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</si>
  <si>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</si>
  <si>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</si>
  <si>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</si>
  <si>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</si>
  <si>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</si>
  <si>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</si>
  <si>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</si>
  <si>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</si>
  <si>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</si>
  <si>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</si>
  <si>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</si>
  <si>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</si>
  <si>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</si>
  <si>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</si>
  <si>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</si>
  <si>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</si>
  <si>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</si>
  <si>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</si>
  <si>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</si>
  <si>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</si>
  <si>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</si>
  <si>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</si>
  <si>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</si>
  <si>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</si>
  <si>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</si>
  <si>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</si>
  <si>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</si>
  <si>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</si>
  <si>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</si>
  <si>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</si>
  <si>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</si>
  <si>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</si>
  <si>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</si>
  <si>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</si>
  <si>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</si>
  <si>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</si>
  <si>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</si>
  <si>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</si>
  <si>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</si>
  <si>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</si>
  <si>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</si>
  <si>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</si>
  <si>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</si>
  <si>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</si>
  <si>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</si>
  <si>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</si>
  <si>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</si>
  <si>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</si>
  <si>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</si>
  <si>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</si>
  <si>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</si>
  <si>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</si>
  <si>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</si>
  <si>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</si>
  <si>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</si>
  <si>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</si>
  <si>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</si>
  <si>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</si>
  <si>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</si>
  <si>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</si>
  <si>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</si>
  <si>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</si>
  <si>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</si>
  <si>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</si>
  <si>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</si>
  <si>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</si>
  <si>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</si>
  <si>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</si>
  <si>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</si>
  <si>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</si>
  <si>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</si>
  <si>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</si>
  <si>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</si>
  <si>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</si>
  <si>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</si>
  <si>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</si>
  <si>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</si>
  <si>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</si>
  <si>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</si>
  <si>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</si>
  <si>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</si>
  <si>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</si>
  <si>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</si>
  <si>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</si>
  <si>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</si>
  <si>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</si>
  <si>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</si>
  <si>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</si>
  <si>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</si>
  <si>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</si>
  <si>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</si>
  <si>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</si>
  <si>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</si>
  <si>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</si>
  <si>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</si>
  <si>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</si>
  <si>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</si>
  <si>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</si>
  <si>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</si>
  <si>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</si>
  <si>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</si>
  <si>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</si>
  <si>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</si>
  <si>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</si>
  <si>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</si>
  <si>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</si>
  <si>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</si>
  <si>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</si>
  <si>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</si>
  <si>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</si>
  <si>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</si>
  <si>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</si>
  <si>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</si>
  <si>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</si>
  <si>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</si>
  <si>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</si>
  <si>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</si>
  <si>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</si>
  <si>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</si>
  <si>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</si>
  <si>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</si>
  <si>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</si>
  <si>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</si>
  <si>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</si>
  <si>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</si>
  <si>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</si>
  <si>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</si>
  <si>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</si>
  <si>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</si>
  <si>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</si>
  <si>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</si>
  <si>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</si>
  <si>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</si>
  <si>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</si>
  <si>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</si>
  <si>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</si>
  <si>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</si>
  <si>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</si>
  <si>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</si>
  <si>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</si>
  <si>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</si>
  <si>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</si>
  <si>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</si>
  <si>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</si>
  <si>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</si>
  <si>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</si>
  <si>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</si>
  <si>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</si>
  <si>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</si>
  <si>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</si>
  <si>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</si>
  <si>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</si>
  <si>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</si>
  <si>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</si>
  <si>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</si>
  <si>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</si>
  <si>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</si>
  <si>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</si>
  <si>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</si>
  <si>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</si>
  <si>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</si>
  <si>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</si>
  <si>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</si>
  <si>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</si>
  <si>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</si>
  <si>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</si>
  <si>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</si>
  <si>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</si>
  <si>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</si>
  <si>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</si>
  <si>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</si>
  <si>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</si>
  <si>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</si>
  <si>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</si>
  <si>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</si>
  <si>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</si>
  <si>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</si>
  <si>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</si>
  <si>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</si>
  <si>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</si>
  <si>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</si>
  <si>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</si>
  <si>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</si>
  <si>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</si>
  <si>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</si>
  <si>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</si>
  <si>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</si>
  <si>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</si>
  <si>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</si>
  <si>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</si>
  <si>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</si>
  <si>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</si>
  <si>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</si>
  <si>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</si>
  <si>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</si>
  <si>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</si>
  <si>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</si>
  <si>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</si>
  <si>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</si>
  <si>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</si>
  <si>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</si>
  <si>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</si>
  <si>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</si>
  <si>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</si>
  <si>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</si>
  <si>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</si>
  <si>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</si>
  <si>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</si>
  <si>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</si>
  <si>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</si>
  <si>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</si>
  <si>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</si>
  <si>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</si>
  <si>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</si>
  <si>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</si>
  <si>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</si>
  <si>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</si>
  <si>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</si>
  <si>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</si>
  <si>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</si>
  <si>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</si>
  <si>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</si>
  <si>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</si>
  <si>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</si>
  <si>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</si>
  <si>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</si>
  <si>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</si>
  <si>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</si>
  <si>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</si>
  <si>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</si>
  <si>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</si>
  <si>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</si>
  <si>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</si>
  <si>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</si>
  <si>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</si>
  <si>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</si>
  <si>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</si>
  <si>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</si>
  <si>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</si>
  <si>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</si>
  <si>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</si>
  <si>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</si>
  <si>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</si>
  <si>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</si>
  <si>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</si>
  <si>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</si>
  <si>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</si>
  <si>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</si>
  <si>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</si>
  <si>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</si>
  <si>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</si>
  <si>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</si>
  <si>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</si>
  <si>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</si>
  <si>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</si>
  <si>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</si>
  <si>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</si>
  <si>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</si>
  <si>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</si>
  <si>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</si>
  <si>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</si>
  <si>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</si>
  <si>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</si>
  <si>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</si>
  <si>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</si>
  <si>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</si>
  <si>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</si>
  <si>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</si>
  <si>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</si>
  <si>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</si>
  <si>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</si>
  <si>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</si>
  <si>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</si>
  <si>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</si>
  <si>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</si>
  <si>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</si>
  <si>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</si>
  <si>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</si>
  <si>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</si>
  <si>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</si>
  <si>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</si>
  <si>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</si>
  <si>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</si>
  <si>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</si>
  <si>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</si>
  <si>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</si>
  <si>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</si>
  <si>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</si>
  <si>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</si>
  <si>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</si>
  <si>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</si>
  <si>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</si>
  <si>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</si>
  <si>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</si>
  <si>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</si>
  <si>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</si>
  <si>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</si>
  <si>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</si>
  <si>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</si>
  <si>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</si>
  <si>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</si>
  <si>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</si>
  <si>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</si>
  <si>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</si>
  <si>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</si>
  <si>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</si>
  <si>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</si>
  <si>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</si>
  <si>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</si>
  <si>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</si>
  <si>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</si>
  <si>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</si>
  <si>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</si>
  <si>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</si>
  <si>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</si>
  <si>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</si>
  <si>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</si>
  <si>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</si>
  <si>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</si>
  <si>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</si>
  <si>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</si>
  <si>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</si>
  <si>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</si>
  <si>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</si>
  <si>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</si>
  <si>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</si>
  <si>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</si>
  <si>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</si>
  <si>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</si>
  <si>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</si>
  <si>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</si>
  <si>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</si>
  <si>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</si>
  <si>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</si>
  <si>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</si>
  <si>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</si>
  <si>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</si>
  <si>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</si>
  <si>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</si>
  <si>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</si>
  <si>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</si>
  <si>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</si>
  <si>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</si>
  <si>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</si>
  <si>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</si>
  <si>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</si>
  <si>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</si>
  <si>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</si>
  <si>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</si>
  <si>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</si>
  <si>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</si>
  <si>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</si>
  <si>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</si>
  <si>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</si>
  <si>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</si>
  <si>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</si>
  <si>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</si>
  <si>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</si>
  <si>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</si>
  <si>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</si>
  <si>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</si>
  <si>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</si>
  <si>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</si>
  <si>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</si>
  <si>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</si>
  <si>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</si>
  <si>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</si>
  <si>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</si>
  <si>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</si>
  <si>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</si>
  <si>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</si>
  <si>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</si>
  <si>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</si>
  <si>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</si>
  <si>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</si>
  <si>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</si>
  <si>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</si>
  <si>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</si>
  <si>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</si>
  <si>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</si>
  <si>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</si>
  <si>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</si>
  <si>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</si>
  <si>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</si>
  <si>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</si>
  <si>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</si>
  <si>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</si>
  <si>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</si>
  <si>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</si>
  <si>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</si>
  <si>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</si>
  <si>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</si>
  <si>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</si>
  <si>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</si>
  <si>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</si>
  <si>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</si>
  <si>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</si>
  <si>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</si>
  <si>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</si>
  <si>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</si>
  <si>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</si>
  <si>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</si>
  <si>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</si>
  <si>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</si>
  <si>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</si>
  <si>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</si>
  <si>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</si>
  <si>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</si>
  <si>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</si>
  <si>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</si>
  <si>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</si>
  <si>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</si>
  <si>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</si>
  <si>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</si>
  <si>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</si>
  <si>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</si>
  <si>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</si>
  <si>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</si>
  <si>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</si>
  <si>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</si>
  <si>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</si>
  <si>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</si>
  <si>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</si>
  <si>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</si>
  <si>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</si>
  <si>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</si>
  <si>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</si>
  <si>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</si>
  <si>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</si>
  <si>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</si>
  <si>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</si>
  <si>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</si>
  <si>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</si>
  <si>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</si>
  <si>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</si>
  <si>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</si>
  <si>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</si>
  <si>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</si>
  <si>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</si>
  <si>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</si>
  <si>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</si>
  <si>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</si>
  <si>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</si>
  <si>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</si>
  <si>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</si>
  <si>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</si>
  <si>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</si>
  <si>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</si>
  <si>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</si>
  <si>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</si>
  <si>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</si>
  <si>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</si>
  <si>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</si>
  <si>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</si>
  <si>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</si>
  <si>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</si>
  <si>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</si>
  <si>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</si>
  <si>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</si>
  <si>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</si>
  <si>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</si>
  <si>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</si>
  <si>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</si>
  <si>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</si>
  <si>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</si>
  <si>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</si>
  <si>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</si>
  <si>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</si>
  <si>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</si>
  <si>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</si>
  <si>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</si>
  <si>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</si>
  <si>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</si>
  <si>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</si>
  <si>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</si>
  <si>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</si>
  <si>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</si>
  <si>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</si>
  <si>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</si>
  <si>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</si>
  <si>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</si>
  <si>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</si>
  <si>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</si>
  <si>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</si>
  <si>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</si>
  <si>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</si>
  <si>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</si>
  <si>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</si>
  <si>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</si>
  <si>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</si>
  <si>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</si>
  <si>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</si>
  <si>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</si>
  <si>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</si>
  <si>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</si>
  <si>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</si>
  <si>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</si>
  <si>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</si>
  <si>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</si>
  <si>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</si>
  <si>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</si>
  <si>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</si>
  <si>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</si>
  <si>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</si>
  <si>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</si>
  <si>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</si>
  <si>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</si>
  <si>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</si>
  <si>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</si>
  <si>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</si>
  <si>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</si>
  <si>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</si>
  <si>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</si>
  <si>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</si>
  <si>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</si>
  <si>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</si>
  <si>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</si>
  <si>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</si>
  <si>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</si>
  <si>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</si>
  <si>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</si>
  <si>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</si>
  <si>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</si>
  <si>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</si>
  <si>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</si>
  <si>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</si>
  <si>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</si>
  <si>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</si>
  <si>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</si>
  <si>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</si>
  <si>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</si>
  <si>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</si>
  <si>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</si>
  <si>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</si>
  <si>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</si>
  <si>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</si>
  <si>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</si>
  <si>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</si>
  <si>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</si>
  <si>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</si>
  <si>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</si>
  <si>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</si>
  <si>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</si>
  <si>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</si>
  <si>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</si>
  <si>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</si>
  <si>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</si>
  <si>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</si>
  <si>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</si>
  <si>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</si>
  <si>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</si>
  <si>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</si>
  <si>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</si>
  <si>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</si>
  <si>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</si>
  <si>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</si>
  <si>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</si>
  <si>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</si>
  <si>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</si>
  <si>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</si>
  <si>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</si>
  <si>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</si>
  <si>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</si>
  <si>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</si>
  <si>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</si>
  <si>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</si>
  <si>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</si>
  <si>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</si>
  <si>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</si>
  <si>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</si>
  <si>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</si>
  <si>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</si>
  <si>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</si>
  <si>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</si>
  <si>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</si>
  <si>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</si>
  <si>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</si>
  <si>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</si>
  <si>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</si>
  <si>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</si>
  <si>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</si>
  <si>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</si>
  <si>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</si>
  <si>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</si>
  <si>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</si>
  <si>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</si>
  <si>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</si>
  <si>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</si>
  <si>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</si>
  <si>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</si>
  <si>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</si>
  <si>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</si>
  <si>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</si>
  <si>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</si>
  <si>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</si>
  <si>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</si>
  <si>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</si>
  <si>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</si>
  <si>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</si>
  <si>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</si>
  <si>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</si>
  <si>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</si>
  <si>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</si>
  <si>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</si>
  <si>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</si>
  <si>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</si>
  <si>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</si>
  <si>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</si>
  <si>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</si>
  <si>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</si>
  <si>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</si>
  <si>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</si>
  <si>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</si>
  <si>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</si>
  <si>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</si>
  <si>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</si>
  <si>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</si>
  <si>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</si>
  <si>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</si>
  <si>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</si>
  <si>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</si>
  <si>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</si>
  <si>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</si>
  <si>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</si>
  <si>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</si>
  <si>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</si>
  <si>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</si>
  <si>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</si>
  <si>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</si>
  <si>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</si>
  <si>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</si>
  <si>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</si>
  <si>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</si>
  <si>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</si>
  <si>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</si>
  <si>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</si>
  <si>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</si>
  <si>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</si>
  <si>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</si>
  <si>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</si>
  <si>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</si>
  <si>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</si>
  <si>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</si>
  <si>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</si>
  <si>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</si>
  <si>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</si>
  <si>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</si>
  <si>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</si>
  <si>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</si>
  <si>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</si>
  <si>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</si>
  <si>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</si>
  <si>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</si>
  <si>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</si>
  <si>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</si>
  <si>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</si>
  <si>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</si>
  <si>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</si>
  <si>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</si>
  <si>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</si>
  <si>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</si>
  <si>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</si>
  <si>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</si>
  <si>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</si>
  <si>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</si>
  <si>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</si>
  <si>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</si>
  <si>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</si>
  <si>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</si>
  <si>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</si>
  <si>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</si>
  <si>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</si>
  <si>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</si>
  <si>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</si>
  <si>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</si>
  <si>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</si>
  <si>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</si>
  <si>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</si>
  <si>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</si>
  <si>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</si>
  <si>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</si>
  <si>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</si>
  <si>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</si>
  <si>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</si>
  <si>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</si>
  <si>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</si>
  <si>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</si>
  <si>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</si>
  <si>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</si>
  <si>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</si>
  <si>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</si>
  <si>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</si>
  <si>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</si>
  <si>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</si>
  <si>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</si>
  <si>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</si>
  <si>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</si>
  <si>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</si>
  <si>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</si>
  <si>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</si>
  <si>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</si>
  <si>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</si>
  <si>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</si>
  <si>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</si>
  <si>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</si>
  <si>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</si>
  <si>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</si>
  <si>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</si>
  <si>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</si>
  <si>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</si>
  <si>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</si>
  <si>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</si>
  <si>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</si>
  <si>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</si>
  <si>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</si>
  <si>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</si>
  <si>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</si>
  <si>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</si>
  <si>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</si>
  <si>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</si>
  <si>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</si>
  <si>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</si>
  <si>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</si>
  <si>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</si>
  <si>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</si>
  <si>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</si>
  <si>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</si>
  <si>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</si>
  <si>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</si>
  <si>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</si>
  <si>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</si>
  <si>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</si>
  <si>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</si>
  <si>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</si>
  <si>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</si>
  <si>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</si>
  <si>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</si>
  <si>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</si>
  <si>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</si>
  <si>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</si>
  <si>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</si>
  <si>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</si>
  <si>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</si>
  <si>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</si>
  <si>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</si>
  <si>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</si>
  <si>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</si>
  <si>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</si>
  <si>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</si>
  <si>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</si>
  <si>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</si>
  <si>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</si>
  <si>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</si>
  <si>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</si>
  <si>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</si>
  <si>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</si>
  <si>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</si>
  <si>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</si>
  <si>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</si>
  <si>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</si>
  <si>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</si>
  <si>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</si>
  <si>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</si>
  <si>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</si>
  <si>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</si>
  <si>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</si>
  <si>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</si>
  <si>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</si>
  <si>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</si>
  <si>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</si>
  <si>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</si>
  <si>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</si>
  <si>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</si>
  <si>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</si>
  <si>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</si>
  <si>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</si>
  <si>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</si>
  <si>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</si>
  <si>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</si>
  <si>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</si>
  <si>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</si>
  <si>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</si>
  <si>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</si>
  <si>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</si>
  <si>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</si>
  <si>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</si>
  <si>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</si>
  <si>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</si>
  <si>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</si>
  <si>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</si>
  <si>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</si>
  <si>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</si>
  <si>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</si>
  <si>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</si>
  <si>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</si>
  <si>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</si>
  <si>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</si>
  <si>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</si>
  <si>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</si>
  <si>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</si>
  <si>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</si>
  <si>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</si>
  <si>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</si>
  <si>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</si>
  <si>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</si>
  <si>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</si>
  <si>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</si>
  <si>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</si>
  <si>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</si>
  <si>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</si>
  <si>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</si>
  <si>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</si>
  <si>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</si>
  <si>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</si>
  <si>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</si>
  <si>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</si>
  <si>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</si>
  <si>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</si>
  <si>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</si>
  <si>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</si>
  <si>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</si>
  <si>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</si>
  <si>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</si>
  <si>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</si>
  <si>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</si>
  <si>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</si>
  <si>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</si>
  <si>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</si>
  <si>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</si>
  <si>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</si>
  <si>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</si>
  <si>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</si>
  <si>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</si>
  <si>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</si>
  <si>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</si>
  <si>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</si>
  <si>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</si>
  <si>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</si>
  <si>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</si>
  <si>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</si>
  <si>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</si>
  <si>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</si>
  <si>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</si>
  <si>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</si>
  <si>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</si>
  <si>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</si>
  <si>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</si>
  <si>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</si>
  <si>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</si>
  <si>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</si>
  <si>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</si>
  <si>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</si>
  <si>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</si>
  <si>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</si>
  <si>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</si>
  <si>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</si>
  <si>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</si>
  <si>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</si>
  <si>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</si>
  <si>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</si>
  <si>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</si>
  <si>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</si>
  <si>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</si>
  <si>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</si>
  <si>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</si>
  <si>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</si>
  <si>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</si>
  <si>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</si>
  <si>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</si>
  <si>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</si>
  <si>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</si>
  <si>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</si>
  <si>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</si>
  <si>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</si>
  <si>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</si>
  <si>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</si>
  <si>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</si>
  <si>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</si>
  <si>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</si>
  <si>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</si>
  <si>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</si>
  <si>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</si>
  <si>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</si>
  <si>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</si>
  <si>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</si>
  <si>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</si>
  <si>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</si>
  <si>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</si>
  <si>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</si>
  <si>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</si>
  <si>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</si>
  <si>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</si>
  <si>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</si>
  <si>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</si>
  <si>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</si>
  <si>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</si>
  <si>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</si>
  <si>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</si>
  <si>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</si>
  <si>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</si>
  <si>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</si>
  <si>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</si>
  <si>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</si>
  <si>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</si>
  <si>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</si>
  <si>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</si>
  <si>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</si>
  <si>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</si>
  <si>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</si>
  <si>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</si>
  <si>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</si>
  <si>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</si>
  <si>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</si>
  <si>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</si>
  <si>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</si>
  <si>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</si>
  <si>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</si>
  <si>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</si>
  <si>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</si>
  <si>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</si>
  <si>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</si>
  <si>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</si>
  <si>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</si>
  <si>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</si>
  <si>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</si>
  <si>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</si>
  <si>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</si>
  <si>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</si>
  <si>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</si>
  <si>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</si>
  <si>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</si>
  <si>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</si>
  <si>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</si>
  <si>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</si>
  <si>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</si>
  <si>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</si>
  <si>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</si>
  <si>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</si>
  <si>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</si>
  <si>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</si>
  <si>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</si>
  <si>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</si>
  <si>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</si>
  <si>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</si>
  <si>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</si>
  <si>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</si>
  <si>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</si>
  <si>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</si>
  <si>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</si>
  <si>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</si>
  <si>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</si>
  <si>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</si>
  <si>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</si>
  <si>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</si>
  <si>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</si>
  <si>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</si>
  <si>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</si>
  <si>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</si>
  <si>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</si>
  <si>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</si>
  <si>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</si>
  <si>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</si>
  <si>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</si>
  <si>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</si>
  <si>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</si>
  <si>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</si>
  <si>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</si>
  <si>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</si>
  <si>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</si>
  <si>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</si>
  <si>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</si>
  <si>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</si>
  <si>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</si>
  <si>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</si>
  <si>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</si>
  <si>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</si>
  <si>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</si>
  <si>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</si>
  <si>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</si>
  <si>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</si>
  <si>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</si>
  <si>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</si>
  <si>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</si>
  <si>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</si>
  <si>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</si>
  <si>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</si>
  <si>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</si>
  <si>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</si>
  <si>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</si>
  <si>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</si>
  <si>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</si>
  <si>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</si>
  <si>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</si>
  <si>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</si>
  <si>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</si>
  <si>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</si>
  <si>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</si>
  <si>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</si>
  <si>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</si>
  <si>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</si>
  <si>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</si>
  <si>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</si>
  <si>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</si>
  <si>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</si>
  <si>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</si>
  <si>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</si>
  <si>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</si>
  <si>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</si>
  <si>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</si>
  <si>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</si>
  <si>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</si>
  <si>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</si>
  <si>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</si>
  <si>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</si>
  <si>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</si>
  <si>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</si>
  <si>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</si>
  <si>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</si>
  <si>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</si>
  <si>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</si>
  <si>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</si>
  <si>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</si>
  <si>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</si>
  <si>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</si>
  <si>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</si>
  <si>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</si>
  <si>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</si>
  <si>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</si>
  <si>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</si>
  <si>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</si>
  <si>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</si>
  <si>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</si>
  <si>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</si>
  <si>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</si>
  <si>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</si>
  <si>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</si>
  <si>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</si>
  <si>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</si>
  <si>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</si>
  <si>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</si>
  <si>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</si>
  <si>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</si>
  <si>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</si>
  <si>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</si>
  <si>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</si>
  <si>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</si>
  <si>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</si>
  <si>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</si>
  <si>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</si>
  <si>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</si>
  <si>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</si>
  <si>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</si>
  <si>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</si>
  <si>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</si>
  <si>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</si>
  <si>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</si>
  <si>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</si>
  <si>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</si>
  <si>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</si>
  <si>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</si>
  <si>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</si>
  <si>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</si>
  <si>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</si>
  <si>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</si>
  <si>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</si>
  <si>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</si>
  <si>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</si>
  <si>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</si>
  <si>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</si>
  <si>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</si>
  <si>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</si>
  <si>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</si>
  <si>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</si>
  <si>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</si>
  <si>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</si>
  <si>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</si>
  <si>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</si>
  <si>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</si>
  <si>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</si>
  <si>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</si>
  <si>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</si>
  <si>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</si>
  <si>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</si>
  <si>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</si>
  <si>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</si>
  <si>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</si>
  <si>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</si>
  <si>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</si>
  <si>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</si>
  <si>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</si>
  <si>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</si>
  <si>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</si>
  <si>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</si>
  <si>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</si>
  <si>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</si>
  <si>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</si>
  <si>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</si>
  <si>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</si>
  <si>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</si>
  <si>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</si>
  <si>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</si>
  <si>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</si>
  <si>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</si>
  <si>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</si>
  <si>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</si>
  <si>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</si>
  <si>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</si>
  <si>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</si>
  <si>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</si>
  <si>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</si>
  <si>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</si>
  <si>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</si>
  <si>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</si>
  <si>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</si>
  <si>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</si>
  <si>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</si>
  <si>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</si>
  <si>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</si>
  <si>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</si>
  <si>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</si>
  <si>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</si>
  <si>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</si>
  <si>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</si>
  <si>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</si>
  <si>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</si>
  <si>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</si>
  <si>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</si>
  <si>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</si>
  <si>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</si>
  <si>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</si>
  <si>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</si>
  <si>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</si>
  <si>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</si>
  <si>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</si>
  <si>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</si>
  <si>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</si>
  <si>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</si>
  <si>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</si>
  <si>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</si>
  <si>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</si>
  <si>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</si>
  <si>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</si>
  <si>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</si>
  <si>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</si>
  <si>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</si>
  <si>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</si>
  <si>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</si>
  <si>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</si>
  <si>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</si>
  <si>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</si>
  <si>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</si>
  <si>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</si>
  <si>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</si>
  <si>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</si>
  <si>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</si>
  <si>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</si>
  <si>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</si>
  <si>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</si>
  <si>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</si>
  <si>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</si>
  <si>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</si>
  <si>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</si>
  <si>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</si>
  <si>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</si>
  <si>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</si>
  <si>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</si>
  <si>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</si>
  <si>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</si>
  <si>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</si>
  <si>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</si>
  <si>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</si>
  <si>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</si>
  <si>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</si>
  <si>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</si>
  <si>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</si>
  <si>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</si>
  <si>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</si>
  <si>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</si>
  <si>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</si>
  <si>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</si>
  <si>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</si>
  <si>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</si>
  <si>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</si>
  <si>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</si>
  <si>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</si>
  <si>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</si>
  <si>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</si>
  <si>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</si>
  <si>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</si>
  <si>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</si>
  <si>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</si>
  <si>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</si>
  <si>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</si>
  <si>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</si>
  <si>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</si>
  <si>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</si>
  <si>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</si>
  <si>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</si>
  <si>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</si>
  <si>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</si>
  <si>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</si>
  <si>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</si>
  <si>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</si>
  <si>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</si>
  <si>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</si>
  <si>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</si>
  <si>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</si>
  <si>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</si>
  <si>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</si>
  <si>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</si>
  <si>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</si>
  <si>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</si>
  <si>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</si>
  <si>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</si>
  <si>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</si>
  <si>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</si>
  <si>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</si>
  <si>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</si>
  <si>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</si>
  <si>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</si>
  <si>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</si>
  <si>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</si>
  <si>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</si>
  <si>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</si>
  <si>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</si>
  <si>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</si>
  <si>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</si>
  <si>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</si>
  <si>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</si>
  <si>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</si>
  <si>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</si>
  <si>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</si>
  <si>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</si>
  <si>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</si>
  <si>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</si>
  <si>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</si>
  <si>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</si>
  <si>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</si>
  <si>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</si>
  <si>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</si>
  <si>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</si>
  <si>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</si>
  <si>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</si>
  <si>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</si>
  <si>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</si>
  <si>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</si>
  <si>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</si>
  <si>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</si>
  <si>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</si>
  <si>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</si>
  <si>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</si>
  <si>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</si>
  <si>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</si>
  <si>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</si>
  <si>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</si>
  <si>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</si>
  <si>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</si>
  <si>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</si>
  <si>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</si>
  <si>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</si>
  <si>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</si>
  <si>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</si>
  <si>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</si>
  <si>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</si>
  <si>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</si>
  <si>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</si>
  <si>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</si>
  <si>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</si>
  <si>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</si>
  <si>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</si>
  <si>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</si>
  <si>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</si>
  <si>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</si>
  <si>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</si>
  <si>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</si>
  <si>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</si>
  <si>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</si>
  <si>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</si>
  <si>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</si>
  <si>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</si>
  <si>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</si>
  <si>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</si>
  <si>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</si>
  <si>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</si>
  <si>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</si>
  <si>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</si>
  <si>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</si>
  <si>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</si>
  <si>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</si>
  <si>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</si>
  <si>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</si>
  <si>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</si>
  <si>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</si>
  <si>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</si>
  <si>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</si>
  <si>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</si>
  <si>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</si>
  <si>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</si>
  <si>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</si>
  <si>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</si>
  <si>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</si>
  <si>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</si>
  <si>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</si>
  <si>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</si>
  <si>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</si>
  <si>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</si>
  <si>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</si>
  <si>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</si>
  <si>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</si>
  <si>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</si>
  <si>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</si>
  <si>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</si>
  <si>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</si>
  <si>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</si>
  <si>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</si>
  <si>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</si>
  <si>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</si>
  <si>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</si>
  <si>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</si>
  <si>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</si>
  <si>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</si>
  <si>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</si>
  <si>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</si>
  <si>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</si>
  <si>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</si>
  <si>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</si>
  <si>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</si>
  <si>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</si>
  <si>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</si>
  <si>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</si>
  <si>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</si>
  <si>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</si>
  <si>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</si>
  <si>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</si>
  <si>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</si>
  <si>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</si>
  <si>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</si>
  <si>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</si>
  <si>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</si>
  <si>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</si>
  <si>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</si>
  <si>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</si>
  <si>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</si>
  <si>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</si>
  <si>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</si>
  <si>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</si>
  <si>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</si>
  <si>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</si>
  <si>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</si>
  <si>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</si>
  <si>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</si>
  <si>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</si>
  <si>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</si>
  <si>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</si>
  <si>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</si>
  <si>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</si>
  <si>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</si>
  <si>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</si>
  <si>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</si>
  <si>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</si>
  <si>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</si>
  <si>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</si>
  <si>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</si>
  <si>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</si>
  <si>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</si>
  <si>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</si>
  <si>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</si>
  <si>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</si>
  <si>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</si>
  <si>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</si>
  <si>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</si>
  <si>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</si>
  <si>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</si>
  <si>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</si>
  <si>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</si>
  <si>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</si>
  <si>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</si>
  <si>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</si>
  <si>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</si>
  <si>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</si>
  <si>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</si>
  <si>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</si>
  <si>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</si>
  <si>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</si>
  <si>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</si>
  <si>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</si>
  <si>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</si>
  <si>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</si>
  <si>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</si>
  <si>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</si>
  <si>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</si>
  <si>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</si>
  <si>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</si>
  <si>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</si>
  <si>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</si>
  <si>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</si>
  <si>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</si>
  <si>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</si>
  <si>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</si>
  <si>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</si>
  <si>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</si>
  <si>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</si>
  <si>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</si>
  <si>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</si>
  <si>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</si>
  <si>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</si>
  <si>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</si>
  <si>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</si>
  <si>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</si>
  <si>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</si>
  <si>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</si>
  <si>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</si>
  <si>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</si>
  <si>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</si>
  <si>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</si>
  <si>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</si>
  <si>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</si>
  <si>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</si>
  <si>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</si>
  <si>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</si>
  <si>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</si>
  <si>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</si>
  <si>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</si>
  <si>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</si>
  <si>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</si>
  <si>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</si>
  <si>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</si>
  <si>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</si>
  <si>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</si>
  <si>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</si>
  <si>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</si>
  <si>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</si>
  <si>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</si>
  <si>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</si>
  <si>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</si>
  <si>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</si>
  <si>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</si>
  <si>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</si>
  <si>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</si>
  <si>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</si>
  <si>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</si>
  <si>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</si>
  <si>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</si>
  <si>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</si>
  <si>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</si>
  <si>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</si>
  <si>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</si>
  <si>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</si>
  <si>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</si>
  <si>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</si>
  <si>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</si>
  <si>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</si>
  <si>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</si>
  <si>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</si>
  <si>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</si>
  <si>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</si>
  <si>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</si>
  <si>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</si>
  <si>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</si>
  <si>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</si>
  <si>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</si>
  <si>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</si>
  <si>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</si>
  <si>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</si>
  <si>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</si>
  <si>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</si>
  <si>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</si>
  <si>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</si>
  <si>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</si>
  <si>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</si>
  <si>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</si>
  <si>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</si>
  <si>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</si>
  <si>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</si>
  <si>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</si>
  <si>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</si>
  <si>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</si>
  <si>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</si>
  <si>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</si>
  <si>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</si>
  <si>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</si>
  <si>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</si>
  <si>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</si>
  <si>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</si>
  <si>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</si>
  <si>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</si>
  <si>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</si>
  <si>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</si>
  <si>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</si>
  <si>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</si>
  <si>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</si>
  <si>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</si>
  <si>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</si>
  <si>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</si>
  <si>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</si>
  <si>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</si>
  <si>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</si>
  <si>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</si>
  <si>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</si>
  <si>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</si>
  <si>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</si>
  <si>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</si>
  <si>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</si>
  <si>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</si>
  <si>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</si>
  <si>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</si>
  <si>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</si>
  <si>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</si>
  <si>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</si>
  <si>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</si>
  <si>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</si>
  <si>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</si>
  <si>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</si>
  <si>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</si>
  <si>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</si>
  <si>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</si>
  <si>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</si>
  <si>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</si>
  <si>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</si>
  <si>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</si>
  <si>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</si>
  <si>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</si>
  <si>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</si>
  <si>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</si>
  <si>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</si>
  <si>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</si>
  <si>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</si>
  <si>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</si>
  <si>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</si>
  <si>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</si>
  <si>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</si>
  <si>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</si>
  <si>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</si>
  <si>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</si>
  <si>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</si>
  <si>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</si>
  <si>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</si>
  <si>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</si>
  <si>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</si>
  <si>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</si>
  <si>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</si>
  <si>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</si>
  <si>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</si>
  <si>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</si>
  <si>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</si>
  <si>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</si>
  <si>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</si>
  <si>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</si>
  <si>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</si>
  <si>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</si>
  <si>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</si>
  <si>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</si>
  <si>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</si>
  <si>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</si>
  <si>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</si>
  <si>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</si>
  <si>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</si>
  <si>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</si>
  <si>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</si>
  <si>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</si>
  <si>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</si>
  <si>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</si>
  <si>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</si>
  <si>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</si>
  <si>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</si>
  <si>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</si>
  <si>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</si>
  <si>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</si>
  <si>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</si>
  <si>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</si>
  <si>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</si>
  <si>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</si>
  <si>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</si>
  <si>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</si>
  <si>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</si>
  <si>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</si>
  <si>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</si>
  <si>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</si>
  <si>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</si>
  <si>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</si>
  <si>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</si>
  <si>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</si>
  <si>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</si>
  <si>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</si>
  <si>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</si>
  <si>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</si>
  <si>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</si>
  <si>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</si>
  <si>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</si>
  <si>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</si>
  <si>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</si>
  <si>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</si>
  <si>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</si>
  <si>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</si>
  <si>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</si>
  <si>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</si>
  <si>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</si>
  <si>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</si>
  <si>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</si>
  <si>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</si>
  <si>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</si>
  <si>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</si>
  <si>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</si>
  <si>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</si>
  <si>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</si>
  <si>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</si>
  <si>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</si>
  <si>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</si>
  <si>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</si>
  <si>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</si>
  <si>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</si>
  <si>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</si>
  <si>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</si>
  <si>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</si>
  <si>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</si>
  <si>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</si>
  <si>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</si>
  <si>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</si>
  <si>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</si>
  <si>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</si>
  <si>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</si>
  <si>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</si>
  <si>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</si>
  <si>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</si>
  <si>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</si>
  <si>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</si>
  <si>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</si>
  <si>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</si>
  <si>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</si>
  <si>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</si>
  <si>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</si>
  <si>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</si>
  <si>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</si>
  <si>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</si>
  <si>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</si>
  <si>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</si>
  <si>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</si>
  <si>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</si>
  <si>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</si>
  <si>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</si>
  <si>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</si>
  <si>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</si>
  <si>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</si>
  <si>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</si>
  <si>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</si>
  <si>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</si>
  <si>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</si>
  <si>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</si>
  <si>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</si>
  <si>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</si>
  <si>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</si>
  <si>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</si>
  <si>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</si>
  <si>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</si>
  <si>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</si>
  <si>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</si>
  <si>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</si>
  <si>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</si>
  <si>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</si>
  <si>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</si>
  <si>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</si>
  <si>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</si>
  <si>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</si>
  <si>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</si>
  <si>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</si>
  <si>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</si>
  <si>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</si>
  <si>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</si>
  <si>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</si>
  <si>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</si>
  <si>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</si>
  <si>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</si>
  <si>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</si>
  <si>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</si>
  <si>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</si>
  <si>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</si>
  <si>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</si>
  <si>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</si>
  <si>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</si>
  <si>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</si>
  <si>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</si>
  <si>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</si>
  <si>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</si>
  <si>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</si>
  <si>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</si>
  <si>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</si>
  <si>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</si>
  <si>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</si>
  <si>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</si>
  <si>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</si>
  <si>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</si>
  <si>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</si>
  <si>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</si>
  <si>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</si>
  <si>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</si>
  <si>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</si>
  <si>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</si>
  <si>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</si>
  <si>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</si>
  <si>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</si>
  <si>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</si>
  <si>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</si>
  <si>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</si>
  <si>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</si>
  <si>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</si>
  <si>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</si>
  <si>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</si>
  <si>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</si>
  <si>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</si>
  <si>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</si>
  <si>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</si>
  <si>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</si>
  <si>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</si>
  <si>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</si>
  <si>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</si>
  <si>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</si>
  <si>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</si>
  <si>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</si>
  <si>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</si>
  <si>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</si>
  <si>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</si>
  <si>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</si>
  <si>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</si>
  <si>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</si>
  <si>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</si>
  <si>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</si>
  <si>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</si>
  <si>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</si>
  <si>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</si>
  <si>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</si>
  <si>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</si>
  <si>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</si>
  <si>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</si>
  <si>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</si>
  <si>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</si>
  <si>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</si>
  <si>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</si>
  <si>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</si>
  <si>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</si>
  <si>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</si>
  <si>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</si>
  <si>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</si>
  <si>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</si>
  <si>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</si>
  <si>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</si>
  <si>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</si>
  <si>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</si>
  <si>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</si>
  <si>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</si>
  <si>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</si>
  <si>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</si>
  <si>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</si>
  <si>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</si>
  <si>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</si>
  <si>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</si>
  <si>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</si>
  <si>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</si>
  <si>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</si>
  <si>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</si>
  <si>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</si>
  <si>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</si>
  <si>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</si>
  <si>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</si>
  <si>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</si>
  <si>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</si>
  <si>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</si>
  <si>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</si>
  <si>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</si>
  <si>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</si>
  <si>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</si>
  <si>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</si>
  <si>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</si>
  <si>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</si>
  <si>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</si>
  <si>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</si>
  <si>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</si>
  <si>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</si>
  <si>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</si>
  <si>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</si>
  <si>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</si>
  <si>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</si>
  <si>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</si>
  <si>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</si>
  <si>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</si>
  <si>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</si>
  <si>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</si>
  <si>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</si>
  <si>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</si>
  <si>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</si>
  <si>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</si>
  <si>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</si>
  <si>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</si>
  <si>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</si>
  <si>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</si>
  <si>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</si>
  <si>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</si>
  <si>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</si>
  <si>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</si>
  <si>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</si>
  <si>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</si>
  <si>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</si>
  <si>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</si>
  <si>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</si>
  <si>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</si>
  <si>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</si>
  <si>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</si>
  <si>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</si>
  <si>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</si>
  <si>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</si>
  <si>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</si>
  <si>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</si>
  <si>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</si>
  <si>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</si>
  <si>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</si>
  <si>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</si>
  <si>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</si>
  <si>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</si>
  <si>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</si>
  <si>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</si>
  <si>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</si>
  <si>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</si>
  <si>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</si>
  <si>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</si>
  <si>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</si>
  <si>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</si>
  <si>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</si>
  <si>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</si>
  <si>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</si>
  <si>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</si>
  <si>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</si>
  <si>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</si>
  <si>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</si>
  <si>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</si>
  <si>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</si>
  <si>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</si>
  <si>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</si>
  <si>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</si>
  <si>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</si>
  <si>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</si>
  <si>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</si>
  <si>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</si>
  <si>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</si>
  <si>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</si>
  <si>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</si>
  <si>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</si>
  <si>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</si>
  <si>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</si>
  <si>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</si>
  <si>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</si>
  <si>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</si>
  <si>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</si>
  <si>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</si>
  <si>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</si>
  <si>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</si>
  <si>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</si>
  <si>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</si>
  <si>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</si>
  <si>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</si>
  <si>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</si>
  <si>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</si>
  <si>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</si>
  <si>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</si>
  <si>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</si>
  <si>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</si>
  <si>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</si>
  <si>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</si>
  <si>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</si>
  <si>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</si>
  <si>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</si>
  <si>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</si>
  <si>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</si>
  <si>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</si>
  <si>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</si>
  <si>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</si>
  <si>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</si>
  <si>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</si>
  <si>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</si>
  <si>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</si>
  <si>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</si>
  <si>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</si>
  <si>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</si>
  <si>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</si>
  <si>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</si>
  <si>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</si>
  <si>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</si>
  <si>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</si>
  <si>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</si>
  <si>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</si>
  <si>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</si>
  <si>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</si>
  <si>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</si>
  <si>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</si>
  <si>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</si>
  <si>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</si>
  <si>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</si>
  <si>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</si>
  <si>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</si>
  <si>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</si>
  <si>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</si>
  <si>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</si>
  <si>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</si>
  <si>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</si>
  <si>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</si>
  <si>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</si>
  <si>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</si>
  <si>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</si>
  <si>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</si>
  <si>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</si>
  <si>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</si>
  <si>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</si>
  <si>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</si>
  <si>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</si>
  <si>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</si>
  <si>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</si>
  <si>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</si>
  <si>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</si>
  <si>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</si>
  <si>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</si>
  <si>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</si>
  <si>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</si>
  <si>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</si>
  <si>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</si>
  <si>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</si>
  <si>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</si>
  <si>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</si>
  <si>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</si>
  <si>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</si>
  <si>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</si>
  <si>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</si>
  <si>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</si>
  <si>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</si>
  <si>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</si>
  <si>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</si>
  <si>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</si>
  <si>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</si>
  <si>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</si>
  <si>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</si>
  <si>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</si>
  <si>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</si>
  <si>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</si>
  <si>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</si>
  <si>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</si>
  <si>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</si>
  <si>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</si>
  <si>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</si>
  <si>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</si>
  <si>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</si>
  <si>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</si>
  <si>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</si>
  <si>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</si>
  <si>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</si>
  <si>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</si>
  <si>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</si>
  <si>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</si>
  <si>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</si>
  <si>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</si>
  <si>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</si>
  <si>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</si>
  <si>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</si>
  <si>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</si>
  <si>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</si>
  <si>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</si>
  <si>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</si>
  <si>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</si>
  <si>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</si>
  <si>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</si>
  <si>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</si>
  <si>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</si>
  <si>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</si>
  <si>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</si>
  <si>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</si>
  <si>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</si>
  <si>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</si>
  <si>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</si>
  <si>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</si>
  <si>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</si>
  <si>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</si>
  <si>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</si>
  <si>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</si>
  <si>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</si>
  <si>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</si>
  <si>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</si>
  <si>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</si>
  <si>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</si>
  <si>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</si>
  <si>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</si>
  <si>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</si>
  <si>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</si>
  <si>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</si>
  <si>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</si>
  <si>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</si>
  <si>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</si>
  <si>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</si>
  <si>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</si>
  <si>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</si>
  <si>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</si>
  <si>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</si>
  <si>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</si>
  <si>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</si>
  <si>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</si>
  <si>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</si>
  <si>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</si>
  <si>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</si>
  <si>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</si>
  <si>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</si>
  <si>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</si>
  <si>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</si>
  <si>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</si>
  <si>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</si>
  <si>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</si>
  <si>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</si>
  <si>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</si>
  <si>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</si>
  <si>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</si>
  <si>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</si>
  <si>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</si>
  <si>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</si>
  <si>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</si>
  <si>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</si>
  <si>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</si>
  <si>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</si>
  <si>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</si>
  <si>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</si>
  <si>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</si>
  <si>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</si>
  <si>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</si>
  <si>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</si>
  <si>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</si>
  <si>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</si>
  <si>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</si>
  <si>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</si>
  <si>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</si>
  <si>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</si>
  <si>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</si>
  <si>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</si>
  <si>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</si>
  <si>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</si>
  <si>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</si>
  <si>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</si>
  <si>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</si>
  <si>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</si>
  <si>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</si>
  <si>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</si>
  <si>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</si>
  <si>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</si>
  <si>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</si>
  <si>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</si>
  <si>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</si>
  <si>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</si>
  <si>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</si>
  <si>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</si>
  <si>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</si>
  <si>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</si>
  <si>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</si>
  <si>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</si>
  <si>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</si>
  <si>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</si>
  <si>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</si>
  <si>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</si>
  <si>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</si>
  <si>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</si>
  <si>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</si>
  <si>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</si>
  <si>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</si>
  <si>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</si>
  <si>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</si>
  <si>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</si>
  <si>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</si>
  <si>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</si>
  <si>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</si>
  <si>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</si>
  <si>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</si>
  <si>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</si>
  <si>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</si>
  <si>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</si>
  <si>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</si>
  <si>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</si>
  <si>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</si>
  <si>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</si>
  <si>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</si>
  <si>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</si>
  <si>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</si>
  <si>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</si>
  <si>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</si>
  <si>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</si>
  <si>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</si>
  <si>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</si>
  <si>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</si>
  <si>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</si>
  <si>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</si>
  <si>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</si>
  <si>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</si>
  <si>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</si>
  <si>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</si>
  <si>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</si>
  <si>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</si>
  <si>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</si>
  <si>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</si>
  <si>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</si>
  <si>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</si>
  <si>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</si>
  <si>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</si>
  <si>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</si>
  <si>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</si>
  <si>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</si>
  <si>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</si>
  <si>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</si>
  <si>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</si>
  <si>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</si>
  <si>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</si>
  <si>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</si>
  <si>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</si>
  <si>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</si>
  <si>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</si>
  <si>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</si>
  <si>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</si>
  <si>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</si>
  <si>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</si>
  <si>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</si>
  <si>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</si>
  <si>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</si>
  <si>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</si>
  <si>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</si>
  <si>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</si>
  <si>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</si>
  <si>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</si>
  <si>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</si>
  <si>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</si>
  <si>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</si>
  <si>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</si>
  <si>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</si>
  <si>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</si>
  <si>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</si>
  <si>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</si>
  <si>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</si>
  <si>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</si>
  <si>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</si>
  <si>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</si>
  <si>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</si>
  <si>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</si>
  <si>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</si>
  <si>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</si>
  <si>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</si>
  <si>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</si>
  <si>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</si>
  <si>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</si>
  <si>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</si>
  <si>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</si>
  <si>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</si>
  <si>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</si>
  <si>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</si>
  <si>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</si>
  <si>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</si>
  <si>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</si>
  <si>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</si>
  <si>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</si>
  <si>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</si>
  <si>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</si>
  <si>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</si>
  <si>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</si>
  <si>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</si>
  <si>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</si>
  <si>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</si>
  <si>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</si>
  <si>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</si>
  <si>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</si>
  <si>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</si>
  <si>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</si>
  <si>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</si>
  <si>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</si>
  <si>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</si>
  <si>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</si>
  <si>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</si>
  <si>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</si>
  <si>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</si>
  <si>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</si>
  <si>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</si>
  <si>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</si>
  <si>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</si>
  <si>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</si>
  <si>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</si>
  <si>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</si>
  <si>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</si>
  <si>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</si>
  <si>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</si>
  <si>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</si>
  <si>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</si>
  <si>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</si>
  <si>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</si>
  <si>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</si>
  <si>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</si>
  <si>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</si>
  <si>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</si>
  <si>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</si>
  <si>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</si>
  <si>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</si>
  <si>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</si>
  <si>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</si>
  <si>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</si>
  <si>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</si>
  <si>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</si>
  <si>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</si>
  <si>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</si>
  <si>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</si>
  <si>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</si>
  <si>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</si>
  <si>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</si>
  <si>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</si>
  <si>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</si>
  <si>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</si>
  <si>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</si>
  <si>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</si>
  <si>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</si>
  <si>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</si>
  <si>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</si>
  <si>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</si>
  <si>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</si>
  <si>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</si>
  <si>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</si>
  <si>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</si>
  <si>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</si>
  <si>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</si>
  <si>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</si>
  <si>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</si>
  <si>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</si>
  <si>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</si>
  <si>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</si>
  <si>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</si>
  <si>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</si>
  <si>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</si>
  <si>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</si>
  <si>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</si>
  <si>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</si>
  <si>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</si>
  <si>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</si>
  <si>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</si>
  <si>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</si>
  <si>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</si>
  <si>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</si>
  <si>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</si>
  <si>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</si>
  <si>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</si>
  <si>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</si>
  <si>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</si>
  <si>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</si>
  <si>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</si>
  <si>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</si>
  <si>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</si>
  <si>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</si>
  <si>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</si>
  <si>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</si>
  <si>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</si>
  <si>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</si>
  <si>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</si>
  <si>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</si>
  <si>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</si>
  <si>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</si>
  <si>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</si>
  <si>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</si>
  <si>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</si>
  <si>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</si>
  <si>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</si>
  <si>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</si>
  <si>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</si>
  <si>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</si>
  <si>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</si>
  <si>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</si>
  <si>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</si>
  <si>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</si>
  <si>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</si>
  <si>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</si>
  <si>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</si>
  <si>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</si>
  <si>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</si>
  <si>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</si>
  <si>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</si>
  <si>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</si>
  <si>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</si>
  <si>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</si>
  <si>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</si>
  <si>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</si>
  <si>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</si>
  <si>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</si>
  <si>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</si>
  <si>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</si>
  <si>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</si>
  <si>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</si>
  <si>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</si>
  <si>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</si>
  <si>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</si>
  <si>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</si>
  <si>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</si>
  <si>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</si>
  <si>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</si>
  <si>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</si>
  <si>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</si>
  <si>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</si>
  <si>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</si>
  <si>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</si>
  <si>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</si>
  <si>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</si>
  <si>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</si>
  <si>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</si>
  <si>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</si>
  <si>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</si>
  <si>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</si>
  <si>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</si>
  <si>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</si>
  <si>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</si>
  <si>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</si>
  <si>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</si>
  <si>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</si>
  <si>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</si>
  <si>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</si>
  <si>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</si>
  <si>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</si>
  <si>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</si>
  <si>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</si>
  <si>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</si>
  <si>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</si>
  <si>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</si>
  <si>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</si>
  <si>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</si>
  <si>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</si>
  <si>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</si>
  <si>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</si>
  <si>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</si>
  <si>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</si>
  <si>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</si>
  <si>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</si>
  <si>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</si>
  <si>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</si>
  <si>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</si>
  <si>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</si>
  <si>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</si>
  <si>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</si>
  <si>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</si>
  <si>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</si>
  <si>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</si>
  <si>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</si>
  <si>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</si>
  <si>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</si>
  <si>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</si>
  <si>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</si>
  <si>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</si>
  <si>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</si>
  <si>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</si>
  <si>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</si>
  <si>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</si>
  <si>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</si>
  <si>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</si>
  <si>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</si>
  <si>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</si>
  <si>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</si>
  <si>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</si>
  <si>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</si>
  <si>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</si>
  <si>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</si>
  <si>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</si>
  <si>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</si>
  <si>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</si>
  <si>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</si>
  <si>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</si>
  <si>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</si>
  <si>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</si>
  <si>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</si>
  <si>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</si>
  <si>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</si>
  <si>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</si>
  <si>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</si>
  <si>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</si>
  <si>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</si>
  <si>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</si>
  <si>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</si>
  <si>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</si>
  <si>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</si>
  <si>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</si>
  <si>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</si>
  <si>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</si>
  <si>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</si>
  <si>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</si>
  <si>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</si>
  <si>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</si>
  <si>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</si>
  <si>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</si>
  <si>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</si>
  <si>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</si>
  <si>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</si>
  <si>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</si>
  <si>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</si>
  <si>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</si>
  <si>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</si>
  <si>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</si>
  <si>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</si>
  <si>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</si>
  <si>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</si>
  <si>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</si>
  <si>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</si>
  <si>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</si>
  <si>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</si>
  <si>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</si>
  <si>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</si>
  <si>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</si>
  <si>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</si>
  <si>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</si>
  <si>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</si>
  <si>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</si>
  <si>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</si>
  <si>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</si>
  <si>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</si>
  <si>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</si>
  <si>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</si>
  <si>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</si>
  <si>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</si>
  <si>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</si>
  <si>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</si>
  <si>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</si>
  <si>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</si>
  <si>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</si>
  <si>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</si>
  <si>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</si>
  <si>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</si>
  <si>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</si>
  <si>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</si>
  <si>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</si>
  <si>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</si>
  <si>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</si>
  <si>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</si>
  <si>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</si>
  <si>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</si>
  <si>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</si>
  <si>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</si>
  <si>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</si>
  <si>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</si>
  <si>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</si>
  <si>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</si>
  <si>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</si>
  <si>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</si>
  <si>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</si>
  <si>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</si>
  <si>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</si>
  <si>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</si>
  <si>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</si>
  <si>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</si>
  <si>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</si>
  <si>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</si>
  <si>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</si>
  <si>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</si>
  <si>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</si>
  <si>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</si>
  <si>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</si>
  <si>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</si>
  <si>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</si>
  <si>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</si>
  <si>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</si>
  <si>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</si>
  <si>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</si>
  <si>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</si>
  <si>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</si>
  <si>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</si>
  <si>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</si>
  <si>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</si>
  <si>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</si>
  <si>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</si>
  <si>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</si>
  <si>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</si>
  <si>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</si>
  <si>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</si>
  <si>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</si>
  <si>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</si>
  <si>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</si>
  <si>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</si>
  <si>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</si>
  <si>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</si>
  <si>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</si>
  <si>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</si>
  <si>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</si>
  <si>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</si>
  <si>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</si>
  <si>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</si>
  <si>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</si>
  <si>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</si>
  <si>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</si>
  <si>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</si>
  <si>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</si>
  <si>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</si>
  <si>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</si>
  <si>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</si>
  <si>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</si>
  <si>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</si>
  <si>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</si>
  <si>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</si>
  <si>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</si>
  <si>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</si>
  <si>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</si>
  <si>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</si>
  <si>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</si>
  <si>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</si>
  <si>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</si>
  <si>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</si>
  <si>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</si>
  <si>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</si>
  <si>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</si>
  <si>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</si>
  <si>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</si>
  <si>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</si>
  <si>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</si>
  <si>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</si>
  <si>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</si>
  <si>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</si>
  <si>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</si>
  <si>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</si>
  <si>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</si>
  <si>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</si>
  <si>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</si>
  <si>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</si>
  <si>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</si>
  <si>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</si>
  <si>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</si>
  <si>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</si>
  <si>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</si>
  <si>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</si>
  <si>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</si>
  <si>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</si>
  <si>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</si>
  <si>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</si>
  <si>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</si>
  <si>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</si>
  <si>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</si>
  <si>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</si>
  <si>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</si>
  <si>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</si>
  <si>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</si>
  <si>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</si>
  <si>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</si>
  <si>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</si>
  <si>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</si>
  <si>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</si>
  <si>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</si>
  <si>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</si>
  <si>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</si>
  <si>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</si>
  <si>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</si>
  <si>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</si>
  <si>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</si>
  <si>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</si>
  <si>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</si>
  <si>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</si>
  <si>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</si>
  <si>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</si>
  <si>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</si>
  <si>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</si>
  <si>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</si>
  <si>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</si>
  <si>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</si>
  <si>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</si>
  <si>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</si>
  <si>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</si>
  <si>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</si>
  <si>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</si>
  <si>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</si>
  <si>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</si>
  <si>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</si>
  <si>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</si>
  <si>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</si>
  <si>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</si>
  <si>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</si>
  <si>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</si>
  <si>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</si>
  <si>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</si>
  <si>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</si>
  <si>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</si>
  <si>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</si>
  <si>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</si>
  <si>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</si>
  <si>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</si>
  <si>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</si>
  <si>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</si>
  <si>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</si>
  <si>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</si>
  <si>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</si>
  <si>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</si>
  <si>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</si>
  <si>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</si>
  <si>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</si>
  <si>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</si>
  <si>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</si>
  <si>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</si>
  <si>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</si>
  <si>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</si>
  <si>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</si>
  <si>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</si>
  <si>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</si>
  <si>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</si>
  <si>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</si>
  <si>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</si>
  <si>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</si>
  <si>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</si>
  <si>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</si>
  <si>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</si>
  <si>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</si>
  <si>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</si>
  <si>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</si>
  <si>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</si>
  <si>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</si>
  <si>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</si>
  <si>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</si>
  <si>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</si>
  <si>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</si>
  <si>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</si>
  <si>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</si>
  <si>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</si>
  <si>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</si>
  <si>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</si>
  <si>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</si>
  <si>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</si>
  <si>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</si>
  <si>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</si>
  <si>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</si>
  <si>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</si>
  <si>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</si>
  <si>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</si>
  <si>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</si>
  <si>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</si>
  <si>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</si>
  <si>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</si>
  <si>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</si>
  <si>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</si>
  <si>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</si>
  <si>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</si>
  <si>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</si>
  <si>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</si>
  <si>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</si>
  <si>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</si>
  <si>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</si>
  <si>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</si>
  <si>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</si>
  <si>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</si>
  <si>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</si>
  <si>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</si>
  <si>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</si>
  <si>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</si>
  <si>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</si>
  <si>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</si>
  <si>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</si>
  <si>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</si>
  <si>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</si>
  <si>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</si>
  <si>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</si>
  <si>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</si>
  <si>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</si>
  <si>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</si>
  <si>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</si>
  <si>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</si>
  <si>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</si>
  <si>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</si>
  <si>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</si>
  <si>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</si>
  <si>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</si>
  <si>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</si>
  <si>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</si>
  <si>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</si>
  <si>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</si>
  <si>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</si>
  <si>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</si>
  <si>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</si>
  <si>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</si>
  <si>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</si>
  <si>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</si>
  <si>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</si>
  <si>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</si>
  <si>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</si>
  <si>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</si>
  <si>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</si>
  <si>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</si>
  <si>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</si>
  <si>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</si>
  <si>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</si>
  <si>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</si>
  <si>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</si>
  <si>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</si>
  <si>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</si>
  <si>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</si>
  <si>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</si>
  <si>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</si>
  <si>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</si>
  <si>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</si>
  <si>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</si>
  <si>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</si>
  <si>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</si>
  <si>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</si>
  <si>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</si>
  <si>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</si>
  <si>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</si>
  <si>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</si>
  <si>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</si>
  <si>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</si>
  <si>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</si>
  <si>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</si>
  <si>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</si>
  <si>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</si>
  <si>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</si>
  <si>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</si>
  <si>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</si>
  <si>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</si>
  <si>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</si>
  <si>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</si>
  <si>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</si>
  <si>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</si>
  <si>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</si>
  <si>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</si>
  <si>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</si>
  <si>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</si>
  <si>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</si>
  <si>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</si>
  <si>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</si>
  <si>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</si>
  <si>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</si>
  <si>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</si>
  <si>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</si>
  <si>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</si>
  <si>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</si>
  <si>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</si>
  <si>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</si>
  <si>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</si>
  <si>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</si>
  <si>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</si>
  <si>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</si>
  <si>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</si>
  <si>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</si>
  <si>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</si>
  <si>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</si>
  <si>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</si>
  <si>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</si>
  <si>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</si>
  <si>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</si>
  <si>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</si>
  <si>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</si>
  <si>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</si>
  <si>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</si>
  <si>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</si>
  <si>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</si>
  <si>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</si>
  <si>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</si>
  <si>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</si>
  <si>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</si>
  <si>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</si>
  <si>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</si>
  <si>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</si>
  <si>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</si>
  <si>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</si>
  <si>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</si>
  <si>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</si>
  <si>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</si>
  <si>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</si>
  <si>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</si>
  <si>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</si>
  <si>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</si>
  <si>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</si>
  <si>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</si>
  <si>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</si>
  <si>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</si>
  <si>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</si>
  <si>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</si>
  <si>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</si>
  <si>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</si>
  <si>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</si>
  <si>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</si>
  <si>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</si>
  <si>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</si>
  <si>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</si>
  <si>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</si>
  <si>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</si>
  <si>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</si>
  <si>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</si>
  <si>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</si>
  <si>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</si>
  <si>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</si>
  <si>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</si>
  <si>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</si>
  <si>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</si>
  <si>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</si>
  <si>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</si>
  <si>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</si>
  <si>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</si>
  <si>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</si>
  <si>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</si>
  <si>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</si>
  <si>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</si>
  <si>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</si>
  <si>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</si>
  <si>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</si>
  <si>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</si>
  <si>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</si>
  <si>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</si>
  <si>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</si>
  <si>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</si>
  <si>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</si>
  <si>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</si>
  <si>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</si>
  <si>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</si>
  <si>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</si>
  <si>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</si>
  <si>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</si>
  <si>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</si>
  <si>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</si>
  <si>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</si>
  <si>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</si>
  <si>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</si>
  <si>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</si>
  <si>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</si>
  <si>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</si>
  <si>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</si>
  <si>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</si>
  <si>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</si>
  <si>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</si>
  <si>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</si>
  <si>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</si>
  <si>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</si>
  <si>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</si>
  <si>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</si>
  <si>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</si>
  <si>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</si>
  <si>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</si>
  <si>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</si>
  <si>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</si>
  <si>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</si>
  <si>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</si>
  <si>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</si>
  <si>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</si>
  <si>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</si>
  <si>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</si>
  <si>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</si>
  <si>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</si>
  <si>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</si>
  <si>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</si>
  <si>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</si>
  <si>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</si>
  <si>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</si>
  <si>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</si>
  <si>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</si>
  <si>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</si>
  <si>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</si>
  <si>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</si>
  <si>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</si>
  <si>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</si>
  <si>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</si>
  <si>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</si>
  <si>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</si>
  <si>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</si>
  <si>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</si>
  <si>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</si>
  <si>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</si>
  <si>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</si>
  <si>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</si>
  <si>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</si>
  <si>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</si>
  <si>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</si>
  <si>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</si>
  <si>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</si>
  <si>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</si>
  <si>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</si>
  <si>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</si>
  <si>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</si>
  <si>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</si>
  <si>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</si>
  <si>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</si>
  <si>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</si>
  <si>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</si>
  <si>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</si>
  <si>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</si>
  <si>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</si>
  <si>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</si>
  <si>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</si>
  <si>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</si>
  <si>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</si>
  <si>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</si>
  <si>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</si>
  <si>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</si>
  <si>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</si>
  <si>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</si>
  <si>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</si>
  <si>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</si>
  <si>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</si>
  <si>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</si>
  <si>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</si>
  <si>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</si>
  <si>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</si>
  <si>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</si>
  <si>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</si>
  <si>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</si>
  <si>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</si>
  <si>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</si>
  <si>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</si>
  <si>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</si>
  <si>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</si>
  <si>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</si>
  <si>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</si>
  <si>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</si>
  <si>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</si>
  <si>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</si>
  <si>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</si>
  <si>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</si>
  <si>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</si>
  <si>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</si>
  <si>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</si>
  <si>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</si>
  <si>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</si>
  <si>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</si>
  <si>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</si>
  <si>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</si>
  <si>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</si>
  <si>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</si>
  <si>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</si>
  <si>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</si>
  <si>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</si>
  <si>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</si>
  <si>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</si>
  <si>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</si>
  <si>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</si>
  <si>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</si>
  <si>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</si>
  <si>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</si>
  <si>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</si>
  <si>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</si>
  <si>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</si>
  <si>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</si>
  <si>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</si>
  <si>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</si>
  <si>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</si>
  <si>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</si>
  <si>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</si>
  <si>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</si>
  <si>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</si>
  <si>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</si>
  <si>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</si>
  <si>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</si>
  <si>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</si>
  <si>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</si>
  <si>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</si>
  <si>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</si>
  <si>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</si>
  <si>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</si>
  <si>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</si>
  <si>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</si>
  <si>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</si>
  <si>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</si>
  <si>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</si>
  <si>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</si>
  <si>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</si>
  <si>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</si>
  <si>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</si>
  <si>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</si>
  <si>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</si>
  <si>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</si>
  <si>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</si>
  <si>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</si>
  <si>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</si>
  <si>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</si>
  <si>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</si>
  <si>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</si>
  <si>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</si>
  <si>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</si>
  <si>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</si>
  <si>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</si>
  <si>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</si>
  <si>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</si>
  <si>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</si>
  <si>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</si>
  <si>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</si>
  <si>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</si>
  <si>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</si>
  <si>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</si>
  <si>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</si>
  <si>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</si>
  <si>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</si>
  <si>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</si>
  <si>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</si>
  <si>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</si>
  <si>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</si>
  <si>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</si>
  <si>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</si>
  <si>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</si>
  <si>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</si>
  <si>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</si>
  <si>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</si>
  <si>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</si>
  <si>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</si>
  <si>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</si>
  <si>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</si>
  <si>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</si>
  <si>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</si>
  <si>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</si>
  <si>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</si>
  <si>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</si>
  <si>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</si>
  <si>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</si>
  <si>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</si>
  <si>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</si>
  <si>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</si>
  <si>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</si>
  <si>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</si>
  <si>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</si>
  <si>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</si>
  <si>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</si>
  <si>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</si>
  <si>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</si>
  <si>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</si>
  <si>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</si>
  <si>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</si>
  <si>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</si>
  <si>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</si>
  <si>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</si>
  <si>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</si>
  <si>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</si>
  <si>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</si>
  <si>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</si>
  <si>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</si>
  <si>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</si>
  <si>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</si>
  <si>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</si>
  <si>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</si>
  <si>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</si>
  <si>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</si>
  <si>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</si>
  <si>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</si>
  <si>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</si>
  <si>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</si>
  <si>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</si>
  <si>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</si>
  <si>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</si>
  <si>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</si>
  <si>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</si>
  <si>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</si>
  <si>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</si>
  <si>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</si>
  <si>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</si>
  <si>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</si>
  <si>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</si>
  <si>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</si>
  <si>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</si>
  <si>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</si>
  <si>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</si>
  <si>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</si>
  <si>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</si>
  <si>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</si>
  <si>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</si>
  <si>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</si>
  <si>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</si>
  <si>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</si>
  <si>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</si>
  <si>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</si>
  <si>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</si>
  <si>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</si>
  <si>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</si>
  <si>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</si>
  <si>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</si>
  <si>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</si>
  <si>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</si>
  <si>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</si>
  <si>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</si>
  <si>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</si>
  <si>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</si>
  <si>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</si>
  <si>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</si>
  <si>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</si>
  <si>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</si>
  <si>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</si>
  <si>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</si>
  <si>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</si>
  <si>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</si>
  <si>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</si>
  <si>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</si>
  <si>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</si>
  <si>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</si>
  <si>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</si>
  <si>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</si>
  <si>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</si>
  <si>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</si>
  <si>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</si>
  <si>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</si>
  <si>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</si>
  <si>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</si>
  <si>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</si>
  <si>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</si>
  <si>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</si>
  <si>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</si>
  <si>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</si>
  <si>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</si>
  <si>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</si>
  <si>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</si>
  <si>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</si>
  <si>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</si>
  <si>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</si>
  <si>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</si>
  <si>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</si>
  <si>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</si>
  <si>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</si>
  <si>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</si>
  <si>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</si>
  <si>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</si>
  <si>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</si>
  <si>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</si>
  <si>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</si>
  <si>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</si>
  <si>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</si>
  <si>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</si>
  <si>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</si>
  <si>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</si>
  <si>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</si>
  <si>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</si>
  <si>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</si>
  <si>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</si>
  <si>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</si>
  <si>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</si>
  <si>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</si>
  <si>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</si>
  <si>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</si>
  <si>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</si>
  <si>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</si>
  <si>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</si>
  <si>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</si>
  <si>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</si>
  <si>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</si>
  <si>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</si>
  <si>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</si>
  <si>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</si>
  <si>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</si>
  <si>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</si>
  <si>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</si>
  <si>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</si>
  <si>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</si>
  <si>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</si>
  <si>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</si>
  <si>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</si>
  <si>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</si>
  <si>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</si>
  <si>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</si>
  <si>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</si>
  <si>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</si>
  <si>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</si>
  <si>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</si>
  <si>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</si>
  <si>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</si>
  <si>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</si>
  <si>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</si>
  <si>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</si>
  <si>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</si>
  <si>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</si>
  <si>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</si>
  <si>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</si>
  <si>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</si>
  <si>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</si>
  <si>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</si>
  <si>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</si>
  <si>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</si>
  <si>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</si>
  <si>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</si>
  <si>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</si>
  <si>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</si>
  <si>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</si>
  <si>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</si>
  <si>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</si>
  <si>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</si>
  <si>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</si>
  <si>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</si>
  <si>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</si>
  <si>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</si>
  <si>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</si>
  <si>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</si>
  <si>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</si>
  <si>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</si>
  <si>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</si>
  <si>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</si>
  <si>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</si>
  <si>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</si>
  <si>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</si>
  <si>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</si>
  <si>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</si>
  <si>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</si>
  <si>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</si>
  <si>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</si>
  <si>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</si>
  <si>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</si>
  <si>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</si>
  <si>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</si>
  <si>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</si>
  <si>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</si>
  <si>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</si>
  <si>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</si>
  <si>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</si>
  <si>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</si>
  <si>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</si>
  <si>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</si>
  <si>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</si>
  <si>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</si>
  <si>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</si>
  <si>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</si>
  <si>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</si>
  <si>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</si>
  <si>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</si>
  <si>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</si>
  <si>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</si>
  <si>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</si>
  <si>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</si>
  <si>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</si>
  <si>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</si>
  <si>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</si>
  <si>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</si>
  <si>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</si>
  <si>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</si>
  <si>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</si>
  <si>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</si>
  <si>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</si>
  <si>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</si>
  <si>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</si>
  <si>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</si>
  <si>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</si>
  <si>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</si>
  <si>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</si>
  <si>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</si>
  <si>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</si>
  <si>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</si>
  <si>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</si>
  <si>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</si>
  <si>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</si>
  <si>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</si>
  <si>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</si>
  <si>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</si>
  <si>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</si>
  <si>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</si>
  <si>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</si>
  <si>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</si>
  <si>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</si>
  <si>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</si>
  <si>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</si>
  <si>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</si>
  <si>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</si>
  <si>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</si>
  <si>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</si>
  <si>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</si>
  <si>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</si>
  <si>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</si>
  <si>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</si>
  <si>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</si>
  <si>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</si>
  <si>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</si>
  <si>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</si>
  <si>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</si>
  <si>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</si>
  <si>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</si>
  <si>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</si>
  <si>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</si>
  <si>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</si>
  <si>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</si>
  <si>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</si>
  <si>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</si>
  <si>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</si>
  <si>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</si>
  <si>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</si>
  <si>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</si>
  <si>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</si>
  <si>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</si>
  <si>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</si>
  <si>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</si>
  <si>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</si>
  <si>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</si>
  <si>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</si>
  <si>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</si>
  <si>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</si>
  <si>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</si>
  <si>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</si>
  <si>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</si>
  <si>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</si>
  <si>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</si>
  <si>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</si>
  <si>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</si>
  <si>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</si>
  <si>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</si>
  <si>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</si>
  <si>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</si>
  <si>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</si>
  <si>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</si>
  <si>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</si>
  <si>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</si>
  <si>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</si>
  <si>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</si>
  <si>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</si>
  <si>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</si>
  <si>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</si>
  <si>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</si>
  <si>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</si>
  <si>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</si>
  <si>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</si>
  <si>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</si>
  <si>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</si>
  <si>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</si>
  <si>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</si>
  <si>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</si>
  <si>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</si>
  <si>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</si>
  <si>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</si>
  <si>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</si>
  <si>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</si>
  <si>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</si>
  <si>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</si>
  <si>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</si>
  <si>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</si>
  <si>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</si>
  <si>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</si>
  <si>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</si>
  <si>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</si>
  <si>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</si>
  <si>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</si>
  <si>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</si>
  <si>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</si>
  <si>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</si>
  <si>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</si>
  <si>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</si>
  <si>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</si>
  <si>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</si>
  <si>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</si>
  <si>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</si>
  <si>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</si>
  <si>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</si>
  <si>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</si>
  <si>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</si>
  <si>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</si>
  <si>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</si>
  <si>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</si>
  <si>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</si>
  <si>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</si>
  <si>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</si>
  <si>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</si>
  <si>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</si>
  <si>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</si>
  <si>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</si>
  <si>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</si>
  <si>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</si>
  <si>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</si>
  <si>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</si>
  <si>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</si>
  <si>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</si>
  <si>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</si>
  <si>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</si>
  <si>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</si>
  <si>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</si>
  <si>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</si>
  <si>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</si>
  <si>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</si>
  <si>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</si>
  <si>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</si>
  <si>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</si>
  <si>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</si>
  <si>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</si>
  <si>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</si>
  <si>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</si>
  <si>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</si>
  <si>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</si>
  <si>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</si>
  <si>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</si>
  <si>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</si>
  <si>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</si>
  <si>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</si>
  <si>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</si>
  <si>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</si>
  <si>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</si>
  <si>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</si>
  <si>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</si>
  <si>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</si>
  <si>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</si>
  <si>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</si>
  <si>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</si>
  <si>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</si>
  <si>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</si>
  <si>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</si>
  <si>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</si>
  <si>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</si>
  <si>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</si>
  <si>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</si>
  <si>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</si>
  <si>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</si>
  <si>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</si>
  <si>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</si>
  <si>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</si>
  <si>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</si>
  <si>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</si>
  <si>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</si>
  <si>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</si>
  <si>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</si>
  <si>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</si>
  <si>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</si>
  <si>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</si>
  <si>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</si>
  <si>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</si>
  <si>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</si>
  <si>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</si>
  <si>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</si>
  <si>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</si>
  <si>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</si>
  <si>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</si>
  <si>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</si>
  <si>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</si>
  <si>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</si>
  <si>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</si>
  <si>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</si>
  <si>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</si>
  <si>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</si>
  <si>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</si>
  <si>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</si>
  <si>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</si>
  <si>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</si>
  <si>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</si>
  <si>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</si>
  <si>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</si>
  <si>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</si>
  <si>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</si>
  <si>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</si>
  <si>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</si>
  <si>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</si>
  <si>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</si>
  <si>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</si>
  <si>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</si>
  <si>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</si>
  <si>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</si>
  <si>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</si>
  <si>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</si>
  <si>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</si>
  <si>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</si>
  <si>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</si>
  <si>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</si>
  <si>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</si>
  <si>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</si>
  <si>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</si>
  <si>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</si>
  <si>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</si>
  <si>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</si>
  <si>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</si>
  <si>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</si>
  <si>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</si>
  <si>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</si>
  <si>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</si>
  <si>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</si>
  <si>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</si>
  <si>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</si>
  <si>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</si>
  <si>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</si>
  <si>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</si>
  <si>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</si>
  <si>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</si>
  <si>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</si>
  <si>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</si>
  <si>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</si>
  <si>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</si>
  <si>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</si>
  <si>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</si>
  <si>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</si>
  <si>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</si>
  <si>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</si>
  <si>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</si>
  <si>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</si>
  <si>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</si>
  <si>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</si>
  <si>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</si>
  <si>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</si>
  <si>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</si>
  <si>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</si>
  <si>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</si>
  <si>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</si>
  <si>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</si>
  <si>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</si>
  <si>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</si>
  <si>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</si>
  <si>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</si>
  <si>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</si>
  <si>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</si>
  <si>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</si>
  <si>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</si>
  <si>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</si>
  <si>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</si>
  <si>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</si>
  <si>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</si>
  <si>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</si>
  <si>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</si>
  <si>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</si>
  <si>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</si>
  <si>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</si>
  <si>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</si>
  <si>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</si>
  <si>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</si>
  <si>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</si>
  <si>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</si>
  <si>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</si>
  <si>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</si>
  <si>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</si>
  <si>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</si>
  <si>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</si>
  <si>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</si>
  <si>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</si>
  <si>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</si>
  <si>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</si>
  <si>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</si>
  <si>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</si>
  <si>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</si>
  <si>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</si>
  <si>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</si>
  <si>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</si>
  <si>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</si>
  <si>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</si>
  <si>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</si>
  <si>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</si>
  <si>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</si>
  <si>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</si>
  <si>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</si>
  <si>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</si>
  <si>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</si>
  <si>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</si>
  <si>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</si>
  <si>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</si>
  <si>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</si>
  <si>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</si>
  <si>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</si>
  <si>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</si>
  <si>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</si>
  <si>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</si>
  <si>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</si>
  <si>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</si>
  <si>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</si>
  <si>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</si>
  <si>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</si>
  <si>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</si>
  <si>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</si>
  <si>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</si>
  <si>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</si>
  <si>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</si>
  <si>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</si>
  <si>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</si>
  <si>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</si>
  <si>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</si>
  <si>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</si>
  <si>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</si>
  <si>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</si>
  <si>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</si>
  <si>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</si>
  <si>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</si>
  <si>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</si>
  <si>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</si>
  <si>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</si>
  <si>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</si>
  <si>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</si>
  <si>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</si>
  <si>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</si>
  <si>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</si>
  <si>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</si>
  <si>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</si>
  <si>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</si>
  <si>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</si>
  <si>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</si>
  <si>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</si>
  <si>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</si>
  <si>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</si>
  <si>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</si>
  <si>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</si>
  <si>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</si>
  <si>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</si>
  <si>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</si>
  <si>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</si>
  <si>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</si>
  <si>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</si>
  <si>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</si>
  <si>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</si>
  <si>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</si>
  <si>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</si>
  <si>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</si>
  <si>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</si>
  <si>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</si>
  <si>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</si>
  <si>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</si>
  <si>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</si>
  <si>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</si>
  <si>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</si>
  <si>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</si>
  <si>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</si>
  <si>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</si>
  <si>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</si>
  <si>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</si>
  <si>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</si>
  <si>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</si>
  <si>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</si>
  <si>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</si>
  <si>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</si>
  <si>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</si>
  <si>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</si>
  <si>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</si>
  <si>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</si>
  <si>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</si>
  <si>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</si>
  <si>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</si>
  <si>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</si>
  <si>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</si>
  <si>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</si>
  <si>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</si>
  <si>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</si>
  <si>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</si>
  <si>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</si>
  <si>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</si>
  <si>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</si>
  <si>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</si>
  <si>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</si>
  <si>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</si>
  <si>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</si>
  <si>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</si>
  <si>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</si>
  <si>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</si>
  <si>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</si>
  <si>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</si>
  <si>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</si>
  <si>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</si>
  <si>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</si>
  <si>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</si>
  <si>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</si>
  <si>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</si>
  <si>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</si>
  <si>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</si>
  <si>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</si>
  <si>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</si>
  <si>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</si>
  <si>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</si>
  <si>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</si>
  <si>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</si>
  <si>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</si>
  <si>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</si>
  <si>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</si>
  <si>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</si>
  <si>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</si>
  <si>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</si>
  <si>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</si>
  <si>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</si>
  <si>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</si>
  <si>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</si>
  <si>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</si>
  <si>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</si>
  <si>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</si>
  <si>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</si>
  <si>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</si>
  <si>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</si>
  <si>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</si>
  <si>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</si>
  <si>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</si>
  <si>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</si>
  <si>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</si>
  <si>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</si>
  <si>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</si>
  <si>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</si>
  <si>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</si>
  <si>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</si>
  <si>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</si>
  <si>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</si>
  <si>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</si>
  <si>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</si>
  <si>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</si>
  <si>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</si>
  <si>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</si>
  <si>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</si>
  <si>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</si>
  <si>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</si>
  <si>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</si>
  <si>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</si>
  <si>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</si>
  <si>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</si>
  <si>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</si>
  <si>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</si>
  <si>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</si>
  <si>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</si>
  <si>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</si>
  <si>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</si>
  <si>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</si>
  <si>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</si>
  <si>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</si>
  <si>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</si>
  <si>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</si>
  <si>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</si>
  <si>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</si>
  <si>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</si>
  <si>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</si>
  <si>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</si>
  <si>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</si>
  <si>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</si>
  <si>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</si>
  <si>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</si>
  <si>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</si>
  <si>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</si>
  <si>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</si>
  <si>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</si>
  <si>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</si>
  <si>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</si>
  <si>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</si>
  <si>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</si>
  <si>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</si>
  <si>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</si>
  <si>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</si>
  <si>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</si>
  <si>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</si>
  <si>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</si>
  <si>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</si>
  <si>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</si>
  <si>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</si>
  <si>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</si>
  <si>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</si>
  <si>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</si>
  <si>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</si>
  <si>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</si>
  <si>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</si>
  <si>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</si>
  <si>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</si>
  <si>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</si>
  <si>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</si>
  <si>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</si>
  <si>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</si>
  <si>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</si>
  <si>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</si>
  <si>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</si>
  <si>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</si>
  <si>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</si>
  <si>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</si>
  <si>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</si>
  <si>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</si>
  <si>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</si>
  <si>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</si>
  <si>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</si>
  <si>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</si>
  <si>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</si>
  <si>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</si>
  <si>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</si>
  <si>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</si>
  <si>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</si>
  <si>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</si>
  <si>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</si>
  <si>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</si>
  <si>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</si>
  <si>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</si>
  <si>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</si>
  <si>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</si>
  <si>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</si>
  <si>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</si>
  <si>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</si>
  <si>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</si>
  <si>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</si>
  <si>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</si>
  <si>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</si>
  <si>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</si>
  <si>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</si>
  <si>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</si>
  <si>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</si>
  <si>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</si>
  <si>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</si>
  <si>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</si>
  <si>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</si>
  <si>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</si>
  <si>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</si>
  <si>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</si>
  <si>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</si>
  <si>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</si>
  <si>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</si>
  <si>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</si>
  <si>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</si>
  <si>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</si>
  <si>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</si>
  <si>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</si>
  <si>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</si>
  <si>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</si>
  <si>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</si>
  <si>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</si>
  <si>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</si>
  <si>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</si>
  <si>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</si>
  <si>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</si>
  <si>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</si>
  <si>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</si>
  <si>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</si>
  <si>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</si>
  <si>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</si>
  <si>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</si>
  <si>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</si>
  <si>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</si>
  <si>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</si>
  <si>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</si>
  <si>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</si>
  <si>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</si>
  <si>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</si>
  <si>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</si>
  <si>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</si>
  <si>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</si>
  <si>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</si>
  <si>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</si>
  <si>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</si>
  <si>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</si>
  <si>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</si>
  <si>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</si>
  <si>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</si>
  <si>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</si>
  <si>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</si>
  <si>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</si>
  <si>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</si>
  <si>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</si>
  <si>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</si>
  <si>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</si>
  <si>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</si>
  <si>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</si>
  <si>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</si>
  <si>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</si>
  <si>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</si>
  <si>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</si>
  <si>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</si>
  <si>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</si>
  <si>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</si>
  <si>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</si>
  <si>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</si>
  <si>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</si>
  <si>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</si>
  <si>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</si>
  <si>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</si>
  <si>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</si>
  <si>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</si>
  <si>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</si>
  <si>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</si>
  <si>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</si>
  <si>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</si>
  <si>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</si>
  <si>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</si>
  <si>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</si>
  <si>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</si>
  <si>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</si>
  <si>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</si>
  <si>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</si>
  <si>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</si>
  <si>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</si>
  <si>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</si>
  <si>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</si>
  <si>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</si>
  <si>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</si>
  <si>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</si>
  <si>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</si>
  <si>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</si>
  <si>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</si>
  <si>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</si>
  <si>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</si>
  <si>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</si>
  <si>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</si>
  <si>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</si>
  <si>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</si>
  <si>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</si>
  <si>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</si>
  <si>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</si>
  <si>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</si>
  <si>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</si>
  <si>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</si>
  <si>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</si>
  <si>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</si>
  <si>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</si>
  <si>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</si>
  <si>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</si>
  <si>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</si>
  <si>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</si>
  <si>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</si>
  <si>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</si>
  <si>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</si>
  <si>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</si>
  <si>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</si>
  <si>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</si>
  <si>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</si>
  <si>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</si>
  <si>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</si>
  <si>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</si>
  <si>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</si>
  <si>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</si>
  <si>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</si>
  <si>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</si>
  <si>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</si>
  <si>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</si>
  <si>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</si>
  <si>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</si>
  <si>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</si>
  <si>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</si>
  <si>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</si>
  <si>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</si>
  <si>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</si>
  <si>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</si>
  <si>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</si>
  <si>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</si>
  <si>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</si>
  <si>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</si>
  <si>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</si>
  <si>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</si>
  <si>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</si>
  <si>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</si>
  <si>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</si>
  <si>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</si>
  <si>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</si>
  <si>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</si>
  <si>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</si>
  <si>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</si>
  <si>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</si>
  <si>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</si>
  <si>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</si>
  <si>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</si>
  <si>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</si>
  <si>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</si>
  <si>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</si>
  <si>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</si>
  <si>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</si>
  <si>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</si>
  <si>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</si>
  <si>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</si>
  <si>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</si>
  <si>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</si>
  <si>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</si>
  <si>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</si>
  <si>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</si>
  <si>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</si>
  <si>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</si>
  <si>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</si>
  <si>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</si>
  <si>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</si>
  <si>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</si>
  <si>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</si>
  <si>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</si>
  <si>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</si>
  <si>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</si>
  <si>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</si>
  <si>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</si>
  <si>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</si>
  <si>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</si>
  <si>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</si>
  <si>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</si>
  <si>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</si>
  <si>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</si>
  <si>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</si>
  <si>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</si>
  <si>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</si>
  <si>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</si>
  <si>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</si>
  <si>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</si>
  <si>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</si>
  <si>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</si>
  <si>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</si>
  <si>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</si>
  <si>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</si>
  <si>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</si>
  <si>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</si>
  <si>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</si>
  <si>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</si>
  <si>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</si>
  <si>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</si>
  <si>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</si>
  <si>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</si>
  <si>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</si>
  <si>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</si>
  <si>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</si>
  <si>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</si>
  <si>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</si>
  <si>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</si>
  <si>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</si>
  <si>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</si>
  <si>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</si>
  <si>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</si>
  <si>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</si>
  <si>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</si>
  <si>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</si>
  <si>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</si>
  <si>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</si>
  <si>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</si>
  <si>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</si>
  <si>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</si>
  <si>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</si>
  <si>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</si>
  <si>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</si>
  <si>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</si>
  <si>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</si>
  <si>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</si>
  <si>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</si>
  <si>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</si>
  <si>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</si>
  <si>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</si>
  <si>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</si>
  <si>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</si>
  <si>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</si>
  <si>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</si>
  <si>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</si>
  <si>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</si>
  <si>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</si>
  <si>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</si>
  <si>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</si>
  <si>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</si>
  <si>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</si>
  <si>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</si>
  <si>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</si>
  <si>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</si>
  <si>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</si>
  <si>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</si>
  <si>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</si>
  <si>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</si>
  <si>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</si>
  <si>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</si>
  <si>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</si>
  <si>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</si>
  <si>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</si>
  <si>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</si>
  <si>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</si>
  <si>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</si>
  <si>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</si>
  <si>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</si>
  <si>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</si>
  <si>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</si>
  <si>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</si>
  <si>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</si>
  <si>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</si>
  <si>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</si>
  <si>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</si>
  <si>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</si>
  <si>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</si>
  <si>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</si>
  <si>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</si>
  <si>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</si>
  <si>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</si>
  <si>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</si>
  <si>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</si>
  <si>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</si>
  <si>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</si>
  <si>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</si>
  <si>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</si>
  <si>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</si>
  <si>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</si>
  <si>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</si>
  <si>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</si>
  <si>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</si>
  <si>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</si>
  <si>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</si>
  <si>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</si>
  <si>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</si>
  <si>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</si>
  <si>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</si>
  <si>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</si>
  <si>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</si>
  <si>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</si>
  <si>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</si>
  <si>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</si>
  <si>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</si>
  <si>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</si>
  <si>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</si>
  <si>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</si>
  <si>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</si>
  <si>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</si>
  <si>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</si>
  <si>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</si>
  <si>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</si>
  <si>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</si>
  <si>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</si>
  <si>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</si>
  <si>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</si>
  <si>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</si>
  <si>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</si>
  <si>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</si>
  <si>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</si>
  <si>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</si>
  <si>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</si>
  <si>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</si>
  <si>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</si>
  <si>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</si>
  <si>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</si>
  <si>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</si>
  <si>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</si>
  <si>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</si>
  <si>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</si>
  <si>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</si>
  <si>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</si>
  <si>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</si>
  <si>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</si>
  <si>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</si>
  <si>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</si>
  <si>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</si>
  <si>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</si>
  <si>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</si>
  <si>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</si>
  <si>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</si>
  <si>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</si>
  <si>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</si>
  <si>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</si>
  <si>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</si>
  <si>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</si>
  <si>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</si>
  <si>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</si>
  <si>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</si>
  <si>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</si>
  <si>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</si>
  <si>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</si>
  <si>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</si>
  <si>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</si>
  <si>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</si>
  <si>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</si>
  <si>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</si>
  <si>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</si>
  <si>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</si>
  <si>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</si>
  <si>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</si>
  <si>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</si>
  <si>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</si>
  <si>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</si>
  <si>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</si>
  <si>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</si>
  <si>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</si>
  <si>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</si>
  <si>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</si>
  <si>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</si>
  <si>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</si>
  <si>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</si>
  <si>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</si>
  <si>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</si>
  <si>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</si>
  <si>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</si>
  <si>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</si>
  <si>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</si>
  <si>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</si>
  <si>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</si>
  <si>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</si>
  <si>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</si>
  <si>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</si>
  <si>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</si>
  <si>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</si>
  <si>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</si>
  <si>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</si>
  <si>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</si>
  <si>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</si>
  <si>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</si>
  <si>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</si>
  <si>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</si>
  <si>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</si>
  <si>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</si>
  <si>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</si>
  <si>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</si>
  <si>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</si>
  <si>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</si>
  <si>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</si>
  <si>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</si>
  <si>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</si>
  <si>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</si>
  <si>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</si>
  <si>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</si>
  <si>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</si>
  <si>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</si>
  <si>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</si>
  <si>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</si>
  <si>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</si>
  <si>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</si>
  <si>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</si>
  <si>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</si>
  <si>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</si>
  <si>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</si>
  <si>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</si>
  <si>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</si>
  <si>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</si>
  <si>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</si>
  <si>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</si>
  <si>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</si>
  <si>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</si>
  <si>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</si>
  <si>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</si>
  <si>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</si>
  <si>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</si>
  <si>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</si>
  <si>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</si>
  <si>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</si>
  <si>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</si>
  <si>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</si>
  <si>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</si>
  <si>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</si>
  <si>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</si>
  <si>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</si>
  <si>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</si>
  <si>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</si>
  <si>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</si>
  <si>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</si>
  <si>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</si>
  <si>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</si>
  <si>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</si>
  <si>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</si>
  <si>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</si>
  <si>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</si>
  <si>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</si>
  <si>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</si>
  <si>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</si>
  <si>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</si>
  <si>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</si>
  <si>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</si>
  <si>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</si>
  <si>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</si>
  <si>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</si>
  <si>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</si>
  <si>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</si>
  <si>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</si>
  <si>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</si>
  <si>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</si>
  <si>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</si>
  <si>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</si>
  <si>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</si>
  <si>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</si>
  <si>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</si>
  <si>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</si>
  <si>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</si>
  <si>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</si>
  <si>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</si>
  <si>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</si>
  <si>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</si>
  <si>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</si>
  <si>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</si>
  <si>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</si>
  <si>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</si>
  <si>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</si>
  <si>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</si>
  <si>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</si>
  <si>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</si>
  <si>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</si>
  <si>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</si>
  <si>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</si>
  <si>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</si>
  <si>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</si>
  <si>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</si>
  <si>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</si>
  <si>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</si>
  <si>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</si>
  <si>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</si>
  <si>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</si>
  <si>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</si>
  <si>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</si>
  <si>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</si>
  <si>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</si>
  <si>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</si>
  <si>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</si>
  <si>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</si>
  <si>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</si>
  <si>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</si>
  <si>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</si>
  <si>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</si>
  <si>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</si>
  <si>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</si>
  <si>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</si>
  <si>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</si>
  <si>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</si>
  <si>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</si>
  <si>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</si>
  <si>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</si>
  <si>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</si>
  <si>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</si>
  <si>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</si>
  <si>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</si>
  <si>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</si>
  <si>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</si>
  <si>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</si>
  <si>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</si>
  <si>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</si>
  <si>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</si>
  <si>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</si>
  <si>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</si>
  <si>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</si>
  <si>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</si>
  <si>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</si>
  <si>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</si>
  <si>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</si>
  <si>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</si>
  <si>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</si>
  <si>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</si>
  <si>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</si>
  <si>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</si>
  <si>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</si>
  <si>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</si>
  <si>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</si>
  <si>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</si>
  <si>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</si>
  <si>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</si>
  <si>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</si>
  <si>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</si>
  <si>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</si>
  <si>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</si>
  <si>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</si>
  <si>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</si>
  <si>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</si>
  <si>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</si>
  <si>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</si>
  <si>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</si>
  <si>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</si>
  <si>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</si>
  <si>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</si>
  <si>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</si>
  <si>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</si>
  <si>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</si>
  <si>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</si>
  <si>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</si>
  <si>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</si>
  <si>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</si>
  <si>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</si>
  <si>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</si>
  <si>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</si>
  <si>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</si>
  <si>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</si>
  <si>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</si>
  <si>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</si>
  <si>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</si>
  <si>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</si>
  <si>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</si>
  <si>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</si>
  <si>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</si>
  <si>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</si>
  <si>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</si>
  <si>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</si>
  <si>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</si>
  <si>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</si>
  <si>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</si>
  <si>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</si>
  <si>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</si>
  <si>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</si>
  <si>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</si>
  <si>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</si>
  <si>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</si>
  <si>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</si>
  <si>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</si>
  <si>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</si>
  <si>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</si>
  <si>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</si>
  <si>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</si>
  <si>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</si>
  <si>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</si>
  <si>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</si>
  <si>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</si>
  <si>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</si>
  <si>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</si>
  <si>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</si>
  <si>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</si>
  <si>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</si>
  <si>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</si>
  <si>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</si>
  <si>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</si>
  <si>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</si>
  <si>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</si>
  <si>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</si>
  <si>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</si>
  <si>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</si>
  <si>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</si>
  <si>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</si>
  <si>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</si>
  <si>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</si>
  <si>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</si>
  <si>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</si>
  <si>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</si>
  <si>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</si>
  <si>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</si>
  <si>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</si>
  <si>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</si>
  <si>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</si>
  <si>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</si>
  <si>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</si>
  <si>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</si>
  <si>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</si>
  <si>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</si>
  <si>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</si>
  <si>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</si>
  <si>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</si>
  <si>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</si>
  <si>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</si>
  <si>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</si>
  <si>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</si>
  <si>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</si>
  <si>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</si>
  <si>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</si>
  <si>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</si>
  <si>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</si>
  <si>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</si>
  <si>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</si>
  <si>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</si>
  <si>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</si>
  <si>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</si>
  <si>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</si>
  <si>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</si>
  <si>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</si>
  <si>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</si>
  <si>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</si>
  <si>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</si>
  <si>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</si>
  <si>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</si>
  <si>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</si>
  <si>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</si>
  <si>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</si>
  <si>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</si>
  <si>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</si>
  <si>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</si>
  <si>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</si>
  <si>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</si>
  <si>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</si>
  <si>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</si>
  <si>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</si>
  <si>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</si>
  <si>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</si>
  <si>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</si>
  <si>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</si>
  <si>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</si>
  <si>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</si>
  <si>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</si>
  <si>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</si>
  <si>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</si>
  <si>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</si>
  <si>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</si>
  <si>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</si>
  <si>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</si>
  <si>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</si>
  <si>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</si>
  <si>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</si>
  <si>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</si>
  <si>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</si>
  <si>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</si>
  <si>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</si>
  <si>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</si>
  <si>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</si>
  <si>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</si>
  <si>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</si>
  <si>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</si>
  <si>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</si>
  <si>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</si>
  <si>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</si>
  <si>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</si>
  <si>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</si>
  <si>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</si>
  <si>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</si>
  <si>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</si>
  <si>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</si>
  <si>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</si>
  <si>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</si>
  <si>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</si>
  <si>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</si>
  <si>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</si>
  <si>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</si>
  <si>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</si>
  <si>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</si>
  <si>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</si>
  <si>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</si>
  <si>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</si>
  <si>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</si>
  <si>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</si>
  <si>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</si>
  <si>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</si>
  <si>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</si>
  <si>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</si>
  <si>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</si>
  <si>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</si>
  <si>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</si>
  <si>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</si>
  <si>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</si>
  <si>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</si>
  <si>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</si>
  <si>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</si>
  <si>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</si>
  <si>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</si>
  <si>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</si>
  <si>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</si>
  <si>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</si>
  <si>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</si>
  <si>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</si>
  <si>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</si>
  <si>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</si>
  <si>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</si>
  <si>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</si>
  <si>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</si>
  <si>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</si>
  <si>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</si>
  <si>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</si>
  <si>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</si>
  <si>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</si>
  <si>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</si>
  <si>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</si>
  <si>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</si>
  <si>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</si>
  <si>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</si>
  <si>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</si>
  <si>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</si>
  <si>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</si>
  <si>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</si>
  <si>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</si>
  <si>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</si>
  <si>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</si>
  <si>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</si>
  <si>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</si>
  <si>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</si>
  <si>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</si>
  <si>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</si>
  <si>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</si>
  <si>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</si>
  <si>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</si>
  <si>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</si>
  <si>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</si>
  <si>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</si>
  <si>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</si>
  <si>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</si>
  <si>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</si>
  <si>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</si>
  <si>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</si>
  <si>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</si>
  <si>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</si>
  <si>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</si>
  <si>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</si>
  <si>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</si>
  <si>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</si>
  <si>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</si>
  <si>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</si>
  <si>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</si>
  <si>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</si>
  <si>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</si>
  <si>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</si>
  <si>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</si>
  <si>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</si>
  <si>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</si>
  <si>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</si>
  <si>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</si>
  <si>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</si>
  <si>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</si>
  <si>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</si>
  <si>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</si>
  <si>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</si>
  <si>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</si>
  <si>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</si>
  <si>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</si>
  <si>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</si>
  <si>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</si>
  <si>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</si>
  <si>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</si>
  <si>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</si>
  <si>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</si>
  <si>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</si>
  <si>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</si>
  <si>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</si>
  <si>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</si>
  <si>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</si>
  <si>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</si>
  <si>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</si>
  <si>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</si>
  <si>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</si>
  <si>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</si>
  <si>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</si>
  <si>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</si>
  <si>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</si>
  <si>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</si>
  <si>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</si>
  <si>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</si>
  <si>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</si>
  <si>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</si>
  <si>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</si>
  <si>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</si>
  <si>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</si>
  <si>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</si>
  <si>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</si>
  <si>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</si>
  <si>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</si>
  <si>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</si>
  <si>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</si>
  <si>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</si>
  <si>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</si>
  <si>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</si>
  <si>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</si>
  <si>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</si>
  <si>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</si>
  <si>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</si>
  <si>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</si>
  <si>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</si>
  <si>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</si>
  <si>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</si>
  <si>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</si>
  <si>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</si>
  <si>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</si>
  <si>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</si>
  <si>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</si>
  <si>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</si>
  <si>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</si>
  <si>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</si>
  <si>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</si>
  <si>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</si>
  <si>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</si>
  <si>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</si>
  <si>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</si>
  <si>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</si>
  <si>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</si>
  <si>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</si>
  <si>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</si>
  <si>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</si>
  <si>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</si>
  <si>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</si>
  <si>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</si>
  <si>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</si>
  <si>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</si>
  <si>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</si>
  <si>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</si>
  <si>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</si>
  <si>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</si>
  <si>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</si>
  <si>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</si>
  <si>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</si>
  <si>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</si>
  <si>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</si>
  <si>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</si>
  <si>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</si>
  <si>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</si>
  <si>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</si>
  <si>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</si>
  <si>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</si>
  <si>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</si>
  <si>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</si>
  <si>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</si>
  <si>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</si>
  <si>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</si>
  <si>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</si>
  <si>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</si>
  <si>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</si>
  <si>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</si>
  <si>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</si>
  <si>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</si>
  <si>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</si>
  <si>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</si>
  <si>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</si>
  <si>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</si>
  <si>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</si>
  <si>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</si>
  <si>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</si>
  <si>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</si>
  <si>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</si>
  <si>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</si>
  <si>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</si>
  <si>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</si>
  <si>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</si>
  <si>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</si>
  <si>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</si>
  <si>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</si>
  <si>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</si>
  <si>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</si>
  <si>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</si>
  <si>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</si>
  <si>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</si>
  <si>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</si>
  <si>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</si>
  <si>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</si>
  <si>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</si>
  <si>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</si>
  <si>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</si>
  <si>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</si>
  <si>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</si>
  <si>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</si>
  <si>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</si>
  <si>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</si>
  <si>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</si>
  <si>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</si>
  <si>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</si>
  <si>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</si>
  <si>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</si>
  <si>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</si>
  <si>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</si>
  <si>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</si>
  <si>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</si>
  <si>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</si>
  <si>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</si>
  <si>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</si>
  <si>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</si>
  <si>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</si>
  <si>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</si>
  <si>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</si>
  <si>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</si>
  <si>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</si>
  <si>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</si>
  <si>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</si>
  <si>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</si>
  <si>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</si>
  <si>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</si>
  <si>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</si>
  <si>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</si>
  <si>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</si>
  <si>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</si>
  <si>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</si>
  <si>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</si>
  <si>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</si>
  <si>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</si>
  <si>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</si>
  <si>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</si>
  <si>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</si>
  <si>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</si>
  <si>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</si>
  <si>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</si>
  <si>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</si>
  <si>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</si>
  <si>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</si>
  <si>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</si>
  <si>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</si>
  <si>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</si>
  <si>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</si>
  <si>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</si>
  <si>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</si>
  <si>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</si>
  <si>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</si>
  <si>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</si>
  <si>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</si>
  <si>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</si>
  <si>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</si>
  <si>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</si>
  <si>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</si>
  <si>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</si>
  <si>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</si>
  <si>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</si>
  <si>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</si>
  <si>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</si>
  <si>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</si>
  <si>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</si>
  <si>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</si>
  <si>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</si>
  <si>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</si>
  <si>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</si>
  <si>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</si>
  <si>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</si>
  <si>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</si>
  <si>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</si>
  <si>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</si>
  <si>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</si>
  <si>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</si>
  <si>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</si>
  <si>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</si>
  <si>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</si>
  <si>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</si>
  <si>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</si>
  <si>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</si>
  <si>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</si>
  <si>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</si>
  <si>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</si>
  <si>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</si>
  <si>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</si>
  <si>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</si>
  <si>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</si>
  <si>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</si>
  <si>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</si>
  <si>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</si>
  <si>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</si>
  <si>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</si>
  <si>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</si>
  <si>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</si>
  <si>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</si>
  <si>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</si>
  <si>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</si>
  <si>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</si>
  <si>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</si>
  <si>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</si>
  <si>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</si>
  <si>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</si>
  <si>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</si>
  <si>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</si>
  <si>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</si>
  <si>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</si>
  <si>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</si>
  <si>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</si>
  <si>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</si>
  <si>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</si>
  <si>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</si>
  <si>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</si>
  <si>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</si>
  <si>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</si>
  <si>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</si>
  <si>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</si>
  <si>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</si>
  <si>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</si>
  <si>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</si>
  <si>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</si>
  <si>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</si>
  <si>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</si>
  <si>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</si>
  <si>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</si>
  <si>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</si>
  <si>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</si>
  <si>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</si>
  <si>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</si>
  <si>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</si>
  <si>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</si>
  <si>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</si>
  <si>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</si>
  <si>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</si>
  <si>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</si>
  <si>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</si>
  <si>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</si>
  <si>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</si>
  <si>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</si>
  <si>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</si>
  <si>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</si>
  <si>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</si>
  <si>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</si>
  <si>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</si>
  <si>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</si>
  <si>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</si>
  <si>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</si>
  <si>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</si>
  <si>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</si>
  <si>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</si>
  <si>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</si>
  <si>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</si>
  <si>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</si>
  <si>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</si>
  <si>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</si>
  <si>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</si>
  <si>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</si>
  <si>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</si>
  <si>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</si>
  <si>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</si>
  <si>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</si>
  <si>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</si>
  <si>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</si>
  <si>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</si>
  <si>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</si>
  <si>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</si>
  <si>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</si>
  <si>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</si>
  <si>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</si>
  <si>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</si>
  <si>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</si>
  <si>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</si>
  <si>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</si>
  <si>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</si>
  <si>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</si>
  <si>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</si>
  <si>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</si>
  <si>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</si>
  <si>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</si>
  <si>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</si>
  <si>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</si>
  <si>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</si>
  <si>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</si>
  <si>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</si>
  <si>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</si>
  <si>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</si>
  <si>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</si>
  <si>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</si>
  <si>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</si>
  <si>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</si>
  <si>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</si>
  <si>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</si>
  <si>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</si>
  <si>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</si>
  <si>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</si>
  <si>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</si>
  <si>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</si>
  <si>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</si>
  <si>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</si>
  <si>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</si>
  <si>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</si>
  <si>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</si>
  <si>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</si>
  <si>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</si>
  <si>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</si>
  <si>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</si>
  <si>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</si>
  <si>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</si>
  <si>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</si>
  <si>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</si>
  <si>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</si>
  <si>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</si>
  <si>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</si>
  <si>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</si>
  <si>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</si>
  <si>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</si>
  <si>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</si>
  <si>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</si>
  <si>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</si>
  <si>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</si>
  <si>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</si>
  <si>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</si>
  <si>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</si>
  <si>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</si>
  <si>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</si>
  <si>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</si>
  <si>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</si>
  <si>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</si>
  <si>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</si>
  <si>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</si>
  <si>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</si>
  <si>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</si>
  <si>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</si>
  <si>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</si>
  <si>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</si>
  <si>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</si>
  <si>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</si>
  <si>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</si>
  <si>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</si>
  <si>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</si>
  <si>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</si>
  <si>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</si>
  <si>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</si>
  <si>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</si>
  <si>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</si>
  <si>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</si>
  <si>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</si>
  <si>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</si>
  <si>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</si>
  <si>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</si>
  <si>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</si>
  <si>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</si>
  <si>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</si>
  <si>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</si>
  <si>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</si>
  <si>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</si>
  <si>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</si>
  <si>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</si>
  <si>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</si>
  <si>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</si>
  <si>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</si>
  <si>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</si>
  <si>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</si>
  <si>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</si>
  <si>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</si>
  <si>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</si>
  <si>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</si>
  <si>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</si>
  <si>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</si>
  <si>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</si>
  <si>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</si>
  <si>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</si>
  <si>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</si>
  <si>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</si>
  <si>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</si>
  <si>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</si>
  <si>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</si>
  <si>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</si>
  <si>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</si>
  <si>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</si>
  <si>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</si>
  <si>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</si>
  <si>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</si>
  <si>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</si>
  <si>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</si>
  <si>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</si>
  <si>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</si>
  <si>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</si>
  <si>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</si>
  <si>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</si>
  <si>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</si>
  <si>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</si>
  <si>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</si>
  <si>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</si>
  <si>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</si>
  <si>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</si>
  <si>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</si>
  <si>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</si>
  <si>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</si>
  <si>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</si>
  <si>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</si>
  <si>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</si>
  <si>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</si>
  <si>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</si>
  <si>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</si>
  <si>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</si>
  <si>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</si>
  <si>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</si>
  <si>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</si>
  <si>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</si>
  <si>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</si>
  <si>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</si>
  <si>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</si>
  <si>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</si>
  <si>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</si>
  <si>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</si>
  <si>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</si>
  <si>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</si>
  <si>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</si>
  <si>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</si>
  <si>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</si>
  <si>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</si>
  <si>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</si>
  <si>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</si>
  <si>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</si>
  <si>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</si>
  <si>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</si>
  <si>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</si>
  <si>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</si>
  <si>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</si>
  <si>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</si>
  <si>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</si>
  <si>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</si>
  <si>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</si>
  <si>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</si>
  <si>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</si>
  <si>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</si>
  <si>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</si>
  <si>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</si>
  <si>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</si>
  <si>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</si>
  <si>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</si>
  <si>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</si>
  <si>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</si>
  <si>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</si>
  <si>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</si>
  <si>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</si>
  <si>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</si>
  <si>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</si>
  <si>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</si>
  <si>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</si>
  <si>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</si>
  <si>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</si>
  <si>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</si>
  <si>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</si>
  <si>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</si>
  <si>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</si>
  <si>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</si>
  <si>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</si>
  <si>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</si>
  <si>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</si>
  <si>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</si>
  <si>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</si>
  <si>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</si>
  <si>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</si>
  <si>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</si>
  <si>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</si>
  <si>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</si>
  <si>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</si>
  <si>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</si>
  <si>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</si>
  <si>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</si>
  <si>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</si>
  <si>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</si>
  <si>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</si>
  <si>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</si>
  <si>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</si>
  <si>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</si>
  <si>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</si>
  <si>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</si>
  <si>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</si>
  <si>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</si>
  <si>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</si>
  <si>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</si>
  <si>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</si>
  <si>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</si>
  <si>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</si>
  <si>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</si>
  <si>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</si>
  <si>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</si>
  <si>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</si>
  <si>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</si>
  <si>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</si>
  <si>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</si>
  <si>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</si>
  <si>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</si>
  <si>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</si>
  <si>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</si>
  <si>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</si>
  <si>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</si>
  <si>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</si>
  <si>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</si>
  <si>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</si>
  <si>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</si>
  <si>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</si>
  <si>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</si>
  <si>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</si>
  <si>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</si>
  <si>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</si>
  <si>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</si>
  <si>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</si>
  <si>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</si>
  <si>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</si>
  <si>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</si>
  <si>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</si>
  <si>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</si>
  <si>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</si>
  <si>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</si>
  <si>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</si>
  <si>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</si>
  <si>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</si>
  <si>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</si>
  <si>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</si>
  <si>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</si>
  <si>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</si>
  <si>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</si>
  <si>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</si>
  <si>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</si>
  <si>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</si>
  <si>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</si>
  <si>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</si>
  <si>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</si>
  <si>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</si>
  <si>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</si>
  <si>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</si>
  <si>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</si>
  <si>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</si>
  <si>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</si>
  <si>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</si>
  <si>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</si>
  <si>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</si>
  <si>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</si>
  <si>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</si>
  <si>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</si>
  <si>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</si>
  <si>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</si>
  <si>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</si>
  <si>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</si>
  <si>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</si>
  <si>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</si>
  <si>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</si>
  <si>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</si>
  <si>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</si>
  <si>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</si>
  <si>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</si>
  <si>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</si>
  <si>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</si>
  <si>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</si>
  <si>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</si>
  <si>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</si>
  <si>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</si>
  <si>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</si>
  <si>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</si>
  <si>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</si>
  <si>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</si>
  <si>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</si>
  <si>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</si>
  <si>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</si>
  <si>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</si>
  <si>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</si>
  <si>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</si>
  <si>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</si>
  <si>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</si>
  <si>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</si>
  <si>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</si>
  <si>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</si>
  <si>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</si>
  <si>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</si>
  <si>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</si>
  <si>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</si>
  <si>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</si>
  <si>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</si>
  <si>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</si>
  <si>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</si>
  <si>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</si>
  <si>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</si>
  <si>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</si>
  <si>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</si>
  <si>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</si>
  <si>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</si>
  <si>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</si>
  <si>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</si>
  <si>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</si>
  <si>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</si>
  <si>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</si>
  <si>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</si>
  <si>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</si>
  <si>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</si>
  <si>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</si>
  <si>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</si>
  <si>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</si>
  <si>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</si>
  <si>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</si>
  <si>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</si>
  <si>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</si>
  <si>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</si>
  <si>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</si>
  <si>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</si>
  <si>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</si>
  <si>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</si>
  <si>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</si>
  <si>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</si>
  <si>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</si>
  <si>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</si>
  <si>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</si>
  <si>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</si>
  <si>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</si>
  <si>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</si>
  <si>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</si>
  <si>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</si>
  <si>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</si>
  <si>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</si>
  <si>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</si>
  <si>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</si>
  <si>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</si>
  <si>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</si>
  <si>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</si>
  <si>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</si>
  <si>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</si>
  <si>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</si>
  <si>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</si>
  <si>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</si>
  <si>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</si>
  <si>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</si>
  <si>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</si>
  <si>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</si>
  <si>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</si>
  <si>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</si>
  <si>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</si>
  <si>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</si>
  <si>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</si>
  <si>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</si>
  <si>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</si>
  <si>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</si>
  <si>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</si>
  <si>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</si>
  <si>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</si>
  <si>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</si>
  <si>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</si>
  <si>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</si>
  <si>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</si>
  <si>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</si>
  <si>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</si>
  <si>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</si>
  <si>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</si>
  <si>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</si>
  <si>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</si>
  <si>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</si>
  <si>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</si>
  <si>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</si>
  <si>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</si>
  <si>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</si>
  <si>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</si>
  <si>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</si>
  <si>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</si>
  <si>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</si>
  <si>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</si>
  <si>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</si>
  <si>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</si>
  <si>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</si>
  <si>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</si>
  <si>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</si>
  <si>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</si>
  <si>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</si>
  <si>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</si>
  <si>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</si>
  <si>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</si>
  <si>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</si>
  <si>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</si>
  <si>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</si>
  <si>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</si>
  <si>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</si>
  <si>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</si>
  <si>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</si>
  <si>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</si>
  <si>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</si>
  <si>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</si>
  <si>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</si>
  <si>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</si>
  <si>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</si>
  <si>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</si>
  <si>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</si>
  <si>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</si>
  <si>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</si>
  <si>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</si>
  <si>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</si>
  <si>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</si>
  <si>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</si>
  <si>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</si>
  <si>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</si>
  <si>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</si>
  <si>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</si>
  <si>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</si>
  <si>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</si>
  <si>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</si>
  <si>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</si>
  <si>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</si>
  <si>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</si>
  <si>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</si>
  <si>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</si>
  <si>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</si>
  <si>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</si>
  <si>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</si>
  <si>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</si>
  <si>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</si>
  <si>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</si>
  <si>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</si>
  <si>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</si>
  <si>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</si>
  <si>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</si>
  <si>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</si>
  <si>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</si>
  <si>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</si>
  <si>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</si>
  <si>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</si>
  <si>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</si>
  <si>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</si>
  <si>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</si>
  <si>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</si>
  <si>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</si>
  <si>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</si>
  <si>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</si>
  <si>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</si>
  <si>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</si>
  <si>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</si>
  <si>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</si>
  <si>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</si>
  <si>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</si>
  <si>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</si>
  <si>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</si>
  <si>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</si>
  <si>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</si>
  <si>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</si>
  <si>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</si>
  <si>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</si>
  <si>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</si>
  <si>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</si>
  <si>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</si>
  <si>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</si>
  <si>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</si>
  <si>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</si>
  <si>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</si>
  <si>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</si>
  <si>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</si>
  <si>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</si>
  <si>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</si>
  <si>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</si>
  <si>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</si>
  <si>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</si>
  <si>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</si>
  <si>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</si>
  <si>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</si>
  <si>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</si>
  <si>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</si>
  <si>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</si>
  <si>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</si>
  <si>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</si>
  <si>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</si>
  <si>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</si>
  <si>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</si>
  <si>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</si>
  <si>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</si>
  <si>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</si>
  <si>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</si>
  <si>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</si>
  <si>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</si>
  <si>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</si>
  <si>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</si>
  <si>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</si>
  <si>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</si>
  <si>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</si>
  <si>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</si>
  <si>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</si>
  <si>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</si>
  <si>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</si>
  <si>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</si>
  <si>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</si>
  <si>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</si>
  <si>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</si>
  <si>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</si>
  <si>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</si>
  <si>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</si>
  <si>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</si>
  <si>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</si>
  <si>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</si>
  <si>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</si>
  <si>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</si>
  <si>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</si>
  <si>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</si>
  <si>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</si>
  <si>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</si>
  <si>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</si>
  <si>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</si>
  <si>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</si>
  <si>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</si>
  <si>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</si>
  <si>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</si>
  <si>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</si>
  <si>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</si>
  <si>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</si>
  <si>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</si>
  <si>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</si>
  <si>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</si>
  <si>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</si>
  <si>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</si>
  <si>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</si>
  <si>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</si>
  <si>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</si>
  <si>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</si>
  <si>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</si>
  <si>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</si>
  <si>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</si>
  <si>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</si>
  <si>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</si>
  <si>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</si>
  <si>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</si>
  <si>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</si>
  <si>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</si>
  <si>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</si>
  <si>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</si>
  <si>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</si>
  <si>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</si>
  <si>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</si>
  <si>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</si>
  <si>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</si>
  <si>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</si>
  <si>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</si>
  <si>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</si>
  <si>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</si>
  <si>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</si>
  <si>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</si>
  <si>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</si>
  <si>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</si>
  <si>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</si>
  <si>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</si>
  <si>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</si>
  <si>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</si>
  <si>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</si>
  <si>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</si>
  <si>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</si>
  <si>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</si>
  <si>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</si>
  <si>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</si>
  <si>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</si>
  <si>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</si>
  <si>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</si>
  <si>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</si>
  <si>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</si>
  <si>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</si>
  <si>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</si>
  <si>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</si>
  <si>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</si>
  <si>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</si>
  <si>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</si>
  <si>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</si>
  <si>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</si>
  <si>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</si>
  <si>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</si>
  <si>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</si>
  <si>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</si>
  <si>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</si>
  <si>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</si>
  <si>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</si>
  <si>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</si>
  <si>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</si>
  <si>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</si>
  <si>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</si>
  <si>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</si>
  <si>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</si>
  <si>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</si>
  <si>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</si>
  <si>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</si>
  <si>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</si>
  <si>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</si>
  <si>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</si>
  <si>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</si>
  <si>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</si>
  <si>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</si>
  <si>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</si>
  <si>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</si>
  <si>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</si>
  <si>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</si>
  <si>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</si>
  <si>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</si>
  <si>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</si>
  <si>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</si>
  <si>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</si>
  <si>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</si>
  <si>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</si>
  <si>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</si>
  <si>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</si>
  <si>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</si>
  <si>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</si>
  <si>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</si>
  <si>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</si>
  <si>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</si>
  <si>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</si>
  <si>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</si>
  <si>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</si>
  <si>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</si>
  <si>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</si>
  <si>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</si>
  <si>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</si>
  <si>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</si>
  <si>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</si>
  <si>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</si>
  <si>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</si>
  <si>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</si>
  <si>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</si>
  <si>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</si>
  <si>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</si>
  <si>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</si>
  <si>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</si>
  <si>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</si>
  <si>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</si>
  <si>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</si>
  <si>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</si>
  <si>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</si>
  <si>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</si>
  <si>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</si>
  <si>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</si>
  <si>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</si>
  <si>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</si>
  <si>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</si>
  <si>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</si>
  <si>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</si>
  <si>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</si>
  <si>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</si>
  <si>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</si>
  <si>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</si>
  <si>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</si>
  <si>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</si>
  <si>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</si>
  <si>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</si>
  <si>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</si>
  <si>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</si>
  <si>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</si>
  <si>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</si>
  <si>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</si>
  <si>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</si>
  <si>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</si>
  <si>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</si>
  <si>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</si>
  <si>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</si>
  <si>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</si>
  <si>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</si>
  <si>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</si>
  <si>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</si>
  <si>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</si>
  <si>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</si>
  <si>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</si>
  <si>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</si>
  <si>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</si>
  <si>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</si>
  <si>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</si>
  <si>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</si>
  <si>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</si>
  <si>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</si>
  <si>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</si>
  <si>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</si>
  <si>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</si>
  <si>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</si>
  <si>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</si>
  <si>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</si>
  <si>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</si>
  <si>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</si>
  <si>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</si>
  <si>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</si>
  <si>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</si>
  <si>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</si>
  <si>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</si>
  <si>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</si>
  <si>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</si>
  <si>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</si>
  <si>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</si>
  <si>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</si>
  <si>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</si>
  <si>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</si>
  <si>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</si>
  <si>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</si>
  <si>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</si>
  <si>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</si>
  <si>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</si>
  <si>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</si>
  <si>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</si>
  <si>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</si>
  <si>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</si>
  <si>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</si>
  <si>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</si>
  <si>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</si>
  <si>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</si>
  <si>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</si>
  <si>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</si>
  <si>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</si>
  <si>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</si>
  <si>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</si>
  <si>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</si>
  <si>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</si>
  <si>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</si>
  <si>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</si>
  <si>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</si>
  <si>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</si>
  <si>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</si>
  <si>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</si>
  <si>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</si>
  <si>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</si>
  <si>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</si>
  <si>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</si>
  <si>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</si>
  <si>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</si>
  <si>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</si>
  <si>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</si>
  <si>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</si>
  <si>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</si>
  <si>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</si>
  <si>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</si>
  <si>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</si>
  <si>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</si>
  <si>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</si>
  <si>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</si>
  <si>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</si>
  <si>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</si>
  <si>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</si>
  <si>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</si>
  <si>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</si>
  <si>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</si>
  <si>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</si>
  <si>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</si>
  <si>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</si>
  <si>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</si>
  <si>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</si>
  <si>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</si>
  <si>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</si>
  <si>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</si>
  <si>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</si>
  <si>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</si>
  <si>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</si>
  <si>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</si>
  <si>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</si>
  <si>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</si>
  <si>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</si>
  <si>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</si>
  <si>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</si>
  <si>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</si>
  <si>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</si>
  <si>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</si>
  <si>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</si>
  <si>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</si>
  <si>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</si>
  <si>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</si>
  <si>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</si>
  <si>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</si>
  <si>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</si>
  <si>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</si>
  <si>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</si>
  <si>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</si>
  <si>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</si>
  <si>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</si>
  <si>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</si>
  <si>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</si>
  <si>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</si>
  <si>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</si>
  <si>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</si>
  <si>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</si>
  <si>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</si>
  <si>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</si>
  <si>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</si>
  <si>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</si>
  <si>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</si>
  <si>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</si>
  <si>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</si>
  <si>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</si>
  <si>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</si>
  <si>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</si>
  <si>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</si>
  <si>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</si>
  <si>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</si>
  <si>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</si>
  <si>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</si>
  <si>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</si>
  <si>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</si>
  <si>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</si>
  <si>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</si>
  <si>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</si>
  <si>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</si>
  <si>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</si>
  <si>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</si>
  <si>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</si>
  <si>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</si>
  <si>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</si>
  <si>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</si>
  <si>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</si>
  <si>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</si>
  <si>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</si>
  <si>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</si>
  <si>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</si>
  <si>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</si>
  <si>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</si>
  <si>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</si>
  <si>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</si>
  <si>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</si>
  <si>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</si>
  <si>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</si>
  <si>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</si>
  <si>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</si>
  <si>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</si>
  <si>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</si>
  <si>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</si>
  <si>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</si>
  <si>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</si>
  <si>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</si>
  <si>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</si>
  <si>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</si>
  <si>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</si>
  <si>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</si>
  <si>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</si>
  <si>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</si>
  <si>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</si>
  <si>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</si>
  <si>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</si>
  <si>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</si>
  <si>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</si>
  <si>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</si>
  <si>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</si>
  <si>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</si>
  <si>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</si>
  <si>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</si>
  <si>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</si>
  <si>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</si>
  <si>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</si>
  <si>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</si>
  <si>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</si>
  <si>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</si>
  <si>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</si>
  <si>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</si>
  <si>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</si>
  <si>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</si>
  <si>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</si>
  <si>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</si>
  <si>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</si>
  <si>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</si>
  <si>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</si>
  <si>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</si>
  <si>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</si>
  <si>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</si>
  <si>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</si>
  <si>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</si>
  <si>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</si>
  <si>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</si>
  <si>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</si>
  <si>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</si>
  <si>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</si>
  <si>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</si>
  <si>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</si>
  <si>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</si>
  <si>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</si>
  <si>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</si>
  <si>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</si>
  <si>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</si>
  <si>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</si>
  <si>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</si>
  <si>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</si>
  <si>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</si>
  <si>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</si>
  <si>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</si>
  <si>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</si>
  <si>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</si>
  <si>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</si>
  <si>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</si>
  <si>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</si>
  <si>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</si>
  <si>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</si>
  <si>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</si>
  <si>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</si>
  <si>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</si>
  <si>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</si>
  <si>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</si>
  <si>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</si>
  <si>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</si>
  <si>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</si>
  <si>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</si>
  <si>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</si>
  <si>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</si>
  <si>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</si>
  <si>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</si>
  <si>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</si>
  <si>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</si>
  <si>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</si>
  <si>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</si>
  <si>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</si>
  <si>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</si>
  <si>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</si>
  <si>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</si>
  <si>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</si>
  <si>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</si>
  <si>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</si>
  <si>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</si>
  <si>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</si>
  <si>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</si>
  <si>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</si>
  <si>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</si>
  <si>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</si>
  <si>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</si>
  <si>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</si>
  <si>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</si>
  <si>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</si>
  <si>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</si>
  <si>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</si>
  <si>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</si>
  <si>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</si>
  <si>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</si>
  <si>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</si>
  <si>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</si>
  <si>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</si>
  <si>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</si>
  <si>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</si>
  <si>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</si>
  <si>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</si>
  <si>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</si>
  <si>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</si>
  <si>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</si>
  <si>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</si>
  <si>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</si>
  <si>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</si>
  <si>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</si>
  <si>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</si>
  <si>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</si>
  <si>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</si>
  <si>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</si>
  <si>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</si>
  <si>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</si>
  <si>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</si>
  <si>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</si>
  <si>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</si>
  <si>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</si>
  <si>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</si>
  <si>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</si>
  <si>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</si>
  <si>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</si>
  <si>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</si>
  <si>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</si>
  <si>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</si>
  <si>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</si>
  <si>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</si>
  <si>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</si>
  <si>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</si>
  <si>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</si>
  <si>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</si>
  <si>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</si>
  <si>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</si>
  <si>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</si>
  <si>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</si>
  <si>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</si>
  <si>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</si>
  <si>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</si>
  <si>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</si>
  <si>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</si>
  <si>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</si>
  <si>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</si>
  <si>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</si>
  <si>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</si>
  <si>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</si>
  <si>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</si>
  <si>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</si>
  <si>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</si>
  <si>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</si>
  <si>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</si>
  <si>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</si>
  <si>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</si>
  <si>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</si>
  <si>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</si>
  <si>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</si>
  <si>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</si>
  <si>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</si>
  <si>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</si>
  <si>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</si>
  <si>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</si>
  <si>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</si>
  <si>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</si>
  <si>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</si>
  <si>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</si>
  <si>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</si>
  <si>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</si>
  <si>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</si>
  <si>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</si>
  <si>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</si>
  <si>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</si>
  <si>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</si>
  <si>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</si>
  <si>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</si>
  <si>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</si>
  <si>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</si>
  <si>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</si>
  <si>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</si>
  <si>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</si>
  <si>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</si>
  <si>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</si>
  <si>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</si>
  <si>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</si>
  <si>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</si>
  <si>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</si>
  <si>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</si>
  <si>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</si>
  <si>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</si>
  <si>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</si>
  <si>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</si>
  <si>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</si>
  <si>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</si>
  <si>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</si>
  <si>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</si>
  <si>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</si>
  <si>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</si>
  <si>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</si>
  <si>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</si>
  <si>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</si>
  <si>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</si>
  <si>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</si>
  <si>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</si>
  <si>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</si>
  <si>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</si>
  <si>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</si>
  <si>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</si>
  <si>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</si>
  <si>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</si>
  <si>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</si>
  <si>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</si>
  <si>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</si>
  <si>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</si>
  <si>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</si>
  <si>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</si>
  <si>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</si>
  <si>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</si>
  <si>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</si>
  <si>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</si>
  <si>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</si>
  <si>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</si>
  <si>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</si>
  <si>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</si>
  <si>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</si>
  <si>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</si>
  <si>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</si>
  <si>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</si>
  <si>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</si>
  <si>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</si>
  <si>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</si>
  <si>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</si>
  <si>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</si>
  <si>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</si>
  <si>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</si>
  <si>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</si>
  <si>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</si>
  <si>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</si>
  <si>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</si>
  <si>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</si>
  <si>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</si>
  <si>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</si>
  <si>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</si>
  <si>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</si>
  <si>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</si>
  <si>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</si>
  <si>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</si>
  <si>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</si>
  <si>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</si>
  <si>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</si>
  <si>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</si>
  <si>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</si>
  <si>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</si>
  <si>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</si>
  <si>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</si>
  <si>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</si>
  <si>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</si>
  <si>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</si>
  <si>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</si>
  <si>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</si>
  <si>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</si>
  <si>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</si>
  <si>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</si>
  <si>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</si>
  <si>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</si>
  <si>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</si>
  <si>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</si>
  <si>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</si>
  <si>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</si>
  <si>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</si>
  <si>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</si>
  <si>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</si>
  <si>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</si>
  <si>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</si>
  <si>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</si>
  <si>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</si>
  <si>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</si>
  <si>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</si>
  <si>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</si>
  <si>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</si>
  <si>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</si>
  <si>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</si>
  <si>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</si>
  <si>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</si>
  <si>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</si>
  <si>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</si>
  <si>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</si>
  <si>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</si>
  <si>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</si>
  <si>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</si>
  <si>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</si>
  <si>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</si>
  <si>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</si>
  <si>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</si>
  <si>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</si>
  <si>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</si>
  <si>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</si>
  <si>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</si>
  <si>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</si>
  <si>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</si>
  <si>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</si>
  <si>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</si>
  <si>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</si>
  <si>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</si>
  <si>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</si>
  <si>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</si>
  <si>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</si>
  <si>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</si>
  <si>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</si>
  <si>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</si>
  <si>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</si>
  <si>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</si>
  <si>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</si>
  <si>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</si>
  <si>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</si>
  <si>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</si>
  <si>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</si>
  <si>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</si>
  <si>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</si>
  <si>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</si>
  <si>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</si>
  <si>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</si>
  <si>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</si>
  <si>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</si>
  <si>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</si>
  <si>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</si>
  <si>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</si>
  <si>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</si>
  <si>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</si>
  <si>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</si>
  <si>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</si>
  <si>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</si>
  <si>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</si>
  <si>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</si>
  <si>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</si>
  <si>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</si>
  <si>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</si>
  <si>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</si>
  <si>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</si>
  <si>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</si>
  <si>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</si>
  <si>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</si>
  <si>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</si>
  <si>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</si>
  <si>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</si>
  <si>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</si>
  <si>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</si>
  <si>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</si>
  <si>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</si>
  <si>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</si>
  <si>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</si>
  <si>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</si>
  <si>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</si>
  <si>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</si>
  <si>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</si>
  <si>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</si>
  <si>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</si>
  <si>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</si>
  <si>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</si>
  <si>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</si>
  <si>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</si>
  <si>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</si>
  <si>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</si>
  <si>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</si>
  <si>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</si>
  <si>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</si>
  <si>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</si>
  <si>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</si>
  <si>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</si>
  <si>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</si>
  <si>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</si>
  <si>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</si>
  <si>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</si>
  <si>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</si>
  <si>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</si>
  <si>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</si>
  <si>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</si>
  <si>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</si>
  <si>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</si>
  <si>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</si>
  <si>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</si>
  <si>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</si>
  <si>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</si>
  <si>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</si>
  <si>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</si>
  <si>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</si>
  <si>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</si>
  <si>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</si>
  <si>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</si>
  <si>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</si>
  <si>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</si>
  <si>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</si>
  <si>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</si>
  <si>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</si>
  <si>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</si>
  <si>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</si>
  <si>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</si>
  <si>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</si>
  <si>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</si>
  <si>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</si>
  <si>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</si>
  <si>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</si>
  <si>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</si>
  <si>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</si>
  <si>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</si>
  <si>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</si>
  <si>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</si>
  <si>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</si>
  <si>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</si>
  <si>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</si>
  <si>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</si>
  <si>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</si>
  <si>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</si>
  <si>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</si>
  <si>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</si>
  <si>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</si>
  <si>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</si>
  <si>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</si>
  <si>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</si>
  <si>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</si>
  <si>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</si>
  <si>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</si>
  <si>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</si>
  <si>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</si>
  <si>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</si>
  <si>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</si>
  <si>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</si>
  <si>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</si>
  <si>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</si>
  <si>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</si>
  <si>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</si>
  <si>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</si>
  <si>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</si>
  <si>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</si>
  <si>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</si>
  <si>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</si>
  <si>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</si>
  <si>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</si>
  <si>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</si>
  <si>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</si>
  <si>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</si>
  <si>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</si>
  <si>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</si>
  <si>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</si>
  <si>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</si>
  <si>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</si>
  <si>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</si>
  <si>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</si>
  <si>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</si>
  <si>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</si>
  <si>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</si>
  <si>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</si>
  <si>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</si>
  <si>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</si>
  <si>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</si>
  <si>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</si>
  <si>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</si>
  <si>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</si>
  <si>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</si>
  <si>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</si>
  <si>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</si>
  <si>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</si>
  <si>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</si>
  <si>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</si>
  <si>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</si>
  <si>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</si>
  <si>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</si>
  <si>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</si>
  <si>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</si>
  <si>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</si>
  <si>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</si>
  <si>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</si>
  <si>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</si>
  <si>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</si>
  <si>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</si>
  <si>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</si>
  <si>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</si>
  <si>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</si>
  <si>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</si>
  <si>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</si>
  <si>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</si>
  <si>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</si>
  <si>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</si>
  <si>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</si>
  <si>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</si>
  <si>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</si>
  <si>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</si>
  <si>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</si>
  <si>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</si>
  <si>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</si>
  <si>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</si>
  <si>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</si>
  <si>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</si>
  <si>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</si>
  <si>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</si>
  <si>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</si>
  <si>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</si>
  <si>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</si>
  <si>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</si>
  <si>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</si>
  <si>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</si>
  <si>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</si>
  <si>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</si>
  <si>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</si>
  <si>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</si>
  <si>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</si>
  <si>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</si>
  <si>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</si>
  <si>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</si>
  <si>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</si>
  <si>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</si>
  <si>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</si>
  <si>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</si>
  <si>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</si>
  <si>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</si>
  <si>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</si>
  <si>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</si>
  <si>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</si>
  <si>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</si>
  <si>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</si>
  <si>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</si>
  <si>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</si>
  <si>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</si>
  <si>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</si>
  <si>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</si>
  <si>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</si>
  <si>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</si>
  <si>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</si>
  <si>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</si>
  <si>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</si>
  <si>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</si>
  <si>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</si>
  <si>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</si>
  <si>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</si>
  <si>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</si>
  <si>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</si>
  <si>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</si>
  <si>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</si>
  <si>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</si>
  <si>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</si>
  <si>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</si>
  <si>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</si>
  <si>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</si>
  <si>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</si>
  <si>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</si>
  <si>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</si>
  <si>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</si>
  <si>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</si>
  <si>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</si>
  <si>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</si>
  <si>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</si>
  <si>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</si>
  <si>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</si>
  <si>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</si>
  <si>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</si>
  <si>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</si>
  <si>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</si>
  <si>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</si>
  <si>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</si>
  <si>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</si>
  <si>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</si>
  <si>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</si>
  <si>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</si>
  <si>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</si>
  <si>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</si>
  <si>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</si>
  <si>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</si>
  <si>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</si>
  <si>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</si>
  <si>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</si>
  <si>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</si>
  <si>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</si>
  <si>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</si>
  <si>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</si>
  <si>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</si>
  <si>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</si>
  <si>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</si>
  <si>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</si>
  <si>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</si>
  <si>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</si>
  <si>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</si>
  <si>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</si>
  <si>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</si>
  <si>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</si>
  <si>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</si>
  <si>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</si>
  <si>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</si>
  <si>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</si>
  <si>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</si>
  <si>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</si>
  <si>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</si>
  <si>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</si>
  <si>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</si>
  <si>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</si>
  <si>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</si>
  <si>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</si>
  <si>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</si>
  <si>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</si>
  <si>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</si>
  <si>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</si>
  <si>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</si>
  <si>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</si>
  <si>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</si>
  <si>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</si>
  <si>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</si>
  <si>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</si>
  <si>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</si>
  <si>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</si>
  <si>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</si>
  <si>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</si>
  <si>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</si>
  <si>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</si>
  <si>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</si>
  <si>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</si>
  <si>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</si>
  <si>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</si>
  <si>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</si>
  <si>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</si>
  <si>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</si>
  <si>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</si>
  <si>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</si>
  <si>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</si>
  <si>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</si>
  <si>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</si>
  <si>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</si>
  <si>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</si>
  <si>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</si>
  <si>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</si>
  <si>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</si>
  <si>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</si>
  <si>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</si>
  <si>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</si>
  <si>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</si>
  <si>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</si>
  <si>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</si>
  <si>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</si>
  <si>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</si>
  <si>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</si>
  <si>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</si>
  <si>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</si>
  <si>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</si>
  <si>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</si>
  <si>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</si>
  <si>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</si>
  <si>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</si>
  <si>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</si>
  <si>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</si>
  <si>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</si>
  <si>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</si>
  <si>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</si>
  <si>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</si>
  <si>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</si>
  <si>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</si>
  <si>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</si>
  <si>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</si>
  <si>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</si>
  <si>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</si>
  <si>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</si>
  <si>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</si>
  <si>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</si>
  <si>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</si>
  <si>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</si>
  <si>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</si>
  <si>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</si>
  <si>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</si>
  <si>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</si>
  <si>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</si>
  <si>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</si>
  <si>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</si>
  <si>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</si>
  <si>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</si>
  <si>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</si>
  <si>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</si>
  <si>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</si>
  <si>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</si>
  <si>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</si>
  <si>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</si>
  <si>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</si>
  <si>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</si>
  <si>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</si>
  <si>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</si>
  <si>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</si>
  <si>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</si>
  <si>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</si>
  <si>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</si>
  <si>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</si>
  <si>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</si>
  <si>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</si>
  <si>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</si>
  <si>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</si>
  <si>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</si>
  <si>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</si>
  <si>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</si>
  <si>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</si>
  <si>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</si>
  <si>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</si>
  <si>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</si>
  <si>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</si>
  <si>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</si>
  <si>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</si>
  <si>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</si>
  <si>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</si>
  <si>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</si>
  <si>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</si>
  <si>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</si>
  <si>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</si>
  <si>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</si>
  <si>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</si>
  <si>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</si>
  <si>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</si>
  <si>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</si>
  <si>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</si>
  <si>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</si>
  <si>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</si>
  <si>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</si>
  <si>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</si>
  <si>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</si>
  <si>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</si>
  <si>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</si>
  <si>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</si>
  <si>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</si>
  <si>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</si>
  <si>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</si>
  <si>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</si>
  <si>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</si>
  <si>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</si>
  <si>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</si>
  <si>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</si>
  <si>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</si>
  <si>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</si>
  <si>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</si>
  <si>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</si>
  <si>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</si>
  <si>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</si>
  <si>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</si>
  <si>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</si>
  <si>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</si>
  <si>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</si>
  <si>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</si>
  <si>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</si>
  <si>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</si>
  <si>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</si>
  <si>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</si>
  <si>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</si>
  <si>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</si>
  <si>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</si>
  <si>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</si>
  <si>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</si>
  <si>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</si>
  <si>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</si>
  <si>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</si>
  <si>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</si>
  <si>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</si>
  <si>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</si>
  <si>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</si>
  <si>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</si>
  <si>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</si>
  <si>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</si>
  <si>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</si>
  <si>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</si>
  <si>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</si>
  <si>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</si>
  <si>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</si>
  <si>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</si>
  <si>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</si>
  <si>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</si>
  <si>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</si>
  <si>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</si>
  <si>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</si>
  <si>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</si>
  <si>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</si>
  <si>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</si>
  <si>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</si>
  <si>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</si>
  <si>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</si>
  <si>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</si>
  <si>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</si>
  <si>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</si>
  <si>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</si>
  <si>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</si>
  <si>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</si>
  <si>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</si>
  <si>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</si>
  <si>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</si>
  <si>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</si>
  <si>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</si>
  <si>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</si>
  <si>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</si>
  <si>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</si>
  <si>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</si>
  <si>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</si>
  <si>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</si>
  <si>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</si>
  <si>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</si>
  <si>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</si>
  <si>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</si>
  <si>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</si>
  <si>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</si>
  <si>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</si>
  <si>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</si>
  <si>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</si>
  <si>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</si>
  <si>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</si>
  <si>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</si>
  <si>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</si>
  <si>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</si>
  <si>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</si>
  <si>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</si>
  <si>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</si>
  <si>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</si>
  <si>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</si>
  <si>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</si>
  <si>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</si>
  <si>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</si>
  <si>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</si>
  <si>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</si>
  <si>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</si>
  <si>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</si>
  <si>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</si>
  <si>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</si>
  <si>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</si>
  <si>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</si>
  <si>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</si>
  <si>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</si>
  <si>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</si>
  <si>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</si>
  <si>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</si>
  <si>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</si>
  <si>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</si>
  <si>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</si>
  <si>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</si>
  <si>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</si>
  <si>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</si>
  <si>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</si>
  <si>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</si>
  <si>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</si>
  <si>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</si>
  <si>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</si>
  <si>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</si>
  <si>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</si>
  <si>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</si>
  <si>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</si>
  <si>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</si>
  <si>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</si>
  <si>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</si>
  <si>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</si>
  <si>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</si>
  <si>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</si>
  <si>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</si>
  <si>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</si>
  <si>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</si>
  <si>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</si>
  <si>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</si>
  <si>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</si>
  <si>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</si>
  <si>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</si>
  <si>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</si>
  <si>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</si>
  <si>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</si>
  <si>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</si>
  <si>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</si>
  <si>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</si>
  <si>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</si>
  <si>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</si>
  <si>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</si>
  <si>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</si>
  <si>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</si>
  <si>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</si>
  <si>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</si>
  <si>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</si>
  <si>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</si>
  <si>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</si>
  <si>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</si>
  <si>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</si>
  <si>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</si>
  <si>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</si>
  <si>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</si>
  <si>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</si>
  <si>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</si>
  <si>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</si>
  <si>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</si>
  <si>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</si>
  <si>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</si>
  <si>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</si>
  <si>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</si>
  <si>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</si>
  <si>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</si>
  <si>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</si>
  <si>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</si>
  <si>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</si>
  <si>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</si>
  <si>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</si>
  <si>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</si>
  <si>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</si>
  <si>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</si>
  <si>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</si>
  <si>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</si>
  <si>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</si>
  <si>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</si>
  <si>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</si>
  <si>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</si>
  <si>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</si>
  <si>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</si>
  <si>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</si>
  <si>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</si>
  <si>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</si>
  <si>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</si>
  <si>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</si>
  <si>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</si>
  <si>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</si>
  <si>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</si>
  <si>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</si>
  <si>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</si>
  <si>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</si>
  <si>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</si>
  <si>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</si>
  <si>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</si>
  <si>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</si>
  <si>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</si>
  <si>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</si>
  <si>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</si>
  <si>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</si>
  <si>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</si>
  <si>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</si>
  <si>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</si>
  <si>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</si>
  <si>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</si>
  <si>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</si>
  <si>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</si>
  <si>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</si>
  <si>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</si>
  <si>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</si>
  <si>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</si>
  <si>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</si>
  <si>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</si>
  <si>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</si>
  <si>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</si>
  <si>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</si>
  <si>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</si>
  <si>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</si>
  <si>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</si>
  <si>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</si>
  <si>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</si>
  <si>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</si>
  <si>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</si>
  <si>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</si>
  <si>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</si>
  <si>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</si>
  <si>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</si>
  <si>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</si>
  <si>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</si>
  <si>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</si>
  <si>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</si>
  <si>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</si>
  <si>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</si>
  <si>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</si>
  <si>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</si>
  <si>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</si>
  <si>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</si>
  <si>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</si>
  <si>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</si>
  <si>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</si>
  <si>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</si>
  <si>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</si>
  <si>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</si>
  <si>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</si>
  <si>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</si>
  <si>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</si>
  <si>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</si>
  <si>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</si>
  <si>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</si>
  <si>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</si>
  <si>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</si>
  <si>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</si>
  <si>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</si>
  <si>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</si>
  <si>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</si>
  <si>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</si>
  <si>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</si>
  <si>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</si>
  <si>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</si>
  <si>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</si>
  <si>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</si>
  <si>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</si>
  <si>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</si>
  <si>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</si>
  <si>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</si>
  <si>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</si>
  <si>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</si>
  <si>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</si>
  <si>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</si>
  <si>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</si>
  <si>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</si>
  <si>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</si>
  <si>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</si>
  <si>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</si>
  <si>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</si>
  <si>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</si>
  <si>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</si>
  <si>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</si>
  <si>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</si>
  <si>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</si>
  <si>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</si>
  <si>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</si>
  <si>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</si>
  <si>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</si>
  <si>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</si>
  <si>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</si>
  <si>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</si>
  <si>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</si>
  <si>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</si>
  <si>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</si>
  <si>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</si>
  <si>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</si>
  <si>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</si>
  <si>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</si>
  <si>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</si>
  <si>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</si>
  <si>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</si>
  <si>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</si>
  <si>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</si>
  <si>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</si>
  <si>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</si>
  <si>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</si>
  <si>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</si>
  <si>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</si>
  <si>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</si>
  <si>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</si>
  <si>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</si>
  <si>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</si>
  <si>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</si>
  <si>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</si>
  <si>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</si>
  <si>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</si>
  <si>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</si>
  <si>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</si>
  <si>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</si>
  <si>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</si>
  <si>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</si>
  <si>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</si>
  <si>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</si>
  <si>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</si>
  <si>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</si>
  <si>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</si>
  <si>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</si>
  <si>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</si>
  <si>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</si>
  <si>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</si>
  <si>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</si>
  <si>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</si>
  <si>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</si>
  <si>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</si>
  <si>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</si>
  <si>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</si>
  <si>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</si>
  <si>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</si>
  <si>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</si>
  <si>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</si>
  <si>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</si>
  <si>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</si>
  <si>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</si>
  <si>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</si>
  <si>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</si>
  <si>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</si>
  <si>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</si>
  <si>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</si>
  <si>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</si>
  <si>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</si>
  <si>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</si>
  <si>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</si>
  <si>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</si>
  <si>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</si>
  <si>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</si>
  <si>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</si>
  <si>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</si>
  <si>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</si>
  <si>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</si>
  <si>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</si>
  <si>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</si>
  <si>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</si>
  <si>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</si>
  <si>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</si>
  <si>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</si>
  <si>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</si>
  <si>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</si>
  <si>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</si>
  <si>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</si>
  <si>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</si>
  <si>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</si>
  <si>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</si>
  <si>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</si>
  <si>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</si>
  <si>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</si>
  <si>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</si>
  <si>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</si>
  <si>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</si>
  <si>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</si>
  <si>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</si>
  <si>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</si>
  <si>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</si>
  <si>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</si>
  <si>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</si>
  <si>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</si>
  <si>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</si>
  <si>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</si>
  <si>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</si>
  <si>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</si>
  <si>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</si>
  <si>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</si>
  <si>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</si>
  <si>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</si>
  <si>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</si>
  <si>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</si>
  <si>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</si>
  <si>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</si>
  <si>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</si>
  <si>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</si>
  <si>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</si>
  <si>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</si>
  <si>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</si>
  <si>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</si>
  <si>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</si>
  <si>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</si>
  <si>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</si>
  <si>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</si>
  <si>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</si>
  <si>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</si>
  <si>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</si>
  <si>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</si>
  <si>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</si>
  <si>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</si>
  <si>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</si>
  <si>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</si>
  <si>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</si>
  <si>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</si>
  <si>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</si>
  <si>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</si>
  <si>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</si>
  <si>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</si>
  <si>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</si>
  <si>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</si>
  <si>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</si>
  <si>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</si>
  <si>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</si>
  <si>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</si>
  <si>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</si>
  <si>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</si>
  <si>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</si>
  <si>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</si>
  <si>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</si>
  <si>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</si>
  <si>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</si>
  <si>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</si>
  <si>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</si>
  <si>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</si>
  <si>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</si>
  <si>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</si>
  <si>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</si>
  <si>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</si>
  <si>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</si>
  <si>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</si>
  <si>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</si>
  <si>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</si>
  <si>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</si>
  <si>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</si>
  <si>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</si>
  <si>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</si>
  <si>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</si>
  <si>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</si>
  <si>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</si>
  <si>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</si>
  <si>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</si>
  <si>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</si>
  <si>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</si>
  <si>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</si>
  <si>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</si>
  <si>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</si>
  <si>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</si>
  <si>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</si>
  <si>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</si>
  <si>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</si>
  <si>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</si>
  <si>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</si>
  <si>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</si>
  <si>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</si>
  <si>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</si>
  <si>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</si>
  <si>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</si>
  <si>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</si>
  <si>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</si>
  <si>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</si>
  <si>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</si>
  <si>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</si>
  <si>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</si>
  <si>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</si>
  <si>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</si>
  <si>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</si>
  <si>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</si>
  <si>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</si>
  <si>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</si>
  <si>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</si>
  <si>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</si>
  <si>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</si>
  <si>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</si>
  <si>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</si>
  <si>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</si>
  <si>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</si>
  <si>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</si>
  <si>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</si>
  <si>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</si>
  <si>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</si>
  <si>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</si>
  <si>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</si>
  <si>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</si>
  <si>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</si>
  <si>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</si>
  <si>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</si>
  <si>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</si>
  <si>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</si>
  <si>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</si>
  <si>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</si>
  <si>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</si>
  <si>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</si>
  <si>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</si>
  <si>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</si>
  <si>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</si>
  <si>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</si>
  <si>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</si>
  <si>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</si>
  <si>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</si>
  <si>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</si>
  <si>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</si>
  <si>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</si>
  <si>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</si>
  <si>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</si>
  <si>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</si>
  <si>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</si>
  <si>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</si>
  <si>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</si>
  <si>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</si>
  <si>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</si>
  <si>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</si>
  <si>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</si>
  <si>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</si>
  <si>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</si>
  <si>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</si>
  <si>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</si>
  <si>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</si>
  <si>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</si>
  <si>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</si>
  <si>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</si>
  <si>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</si>
  <si>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</si>
  <si>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</si>
  <si>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</si>
  <si>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</si>
  <si>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</si>
  <si>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</si>
  <si>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</si>
  <si>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</si>
  <si>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</si>
  <si>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</si>
  <si>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</si>
  <si>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</si>
  <si>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</si>
  <si>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</si>
  <si>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</si>
  <si>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</si>
  <si>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</si>
  <si>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</si>
  <si>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</si>
  <si>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</si>
  <si>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</si>
  <si>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</si>
  <si>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</si>
  <si>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</si>
  <si>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</si>
  <si>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</si>
  <si>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</si>
  <si>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</si>
  <si>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</si>
  <si>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</si>
  <si>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</si>
  <si>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</si>
  <si>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</si>
  <si>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</si>
  <si>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</si>
  <si>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</si>
  <si>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</si>
  <si>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</si>
  <si>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</si>
  <si>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</si>
  <si>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</si>
  <si>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</si>
  <si>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</si>
  <si>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</si>
  <si>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</si>
  <si>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</si>
  <si>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</si>
  <si>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</si>
  <si>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</si>
  <si>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</si>
  <si>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</si>
  <si>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</si>
  <si>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</si>
  <si>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</si>
  <si>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</si>
  <si>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</si>
  <si>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</si>
  <si>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</si>
  <si>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</si>
  <si>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</si>
  <si>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</si>
  <si>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</si>
  <si>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</si>
  <si>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</si>
  <si>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</si>
  <si>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</si>
  <si>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</si>
  <si>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</si>
  <si>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</si>
  <si>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</si>
  <si>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</si>
  <si>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</si>
  <si>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</si>
  <si>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</si>
  <si>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</si>
  <si>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</si>
  <si>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</si>
  <si>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</si>
  <si>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</si>
  <si>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</si>
  <si>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</si>
  <si>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</si>
  <si>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</si>
  <si>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</si>
  <si>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</si>
  <si>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</si>
  <si>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</si>
  <si>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</si>
  <si>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</si>
  <si>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</si>
  <si>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</si>
  <si>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</si>
  <si>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</si>
  <si>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</si>
  <si>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</si>
  <si>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</si>
  <si>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</si>
  <si>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</si>
  <si>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</si>
  <si>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</si>
  <si>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</si>
  <si>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</si>
  <si>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</si>
  <si>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</si>
  <si>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</si>
  <si>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</si>
  <si>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</si>
  <si>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</si>
  <si>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</si>
  <si>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</si>
  <si>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</si>
  <si>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</si>
  <si>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</si>
  <si>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</si>
  <si>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</si>
  <si>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</si>
  <si>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</si>
  <si>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</si>
  <si>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</si>
  <si>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</si>
  <si>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</si>
  <si>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</si>
  <si>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</si>
  <si>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</si>
  <si>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</si>
  <si>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</si>
  <si>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</si>
  <si>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</si>
  <si>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</si>
  <si>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</si>
  <si>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</si>
  <si>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</si>
  <si>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</si>
  <si>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</si>
  <si>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</si>
  <si>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</si>
  <si>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</si>
  <si>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</si>
  <si>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</si>
  <si>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</si>
  <si>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</si>
  <si>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</si>
  <si>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</si>
  <si>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</si>
  <si>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</si>
  <si>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</si>
  <si>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</si>
  <si>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</si>
  <si>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</si>
  <si>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</si>
  <si>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</si>
  <si>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</si>
  <si>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</si>
  <si>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</si>
  <si>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</si>
  <si>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</si>
  <si>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</si>
  <si>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</si>
  <si>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</si>
  <si>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</si>
  <si>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</si>
  <si>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</si>
  <si>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</si>
  <si>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</si>
  <si>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</si>
  <si>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</si>
  <si>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</si>
  <si>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</si>
  <si>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</si>
  <si>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</si>
  <si>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</si>
  <si>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</si>
  <si>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</si>
  <si>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</si>
  <si>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</si>
  <si>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</si>
  <si>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</si>
  <si>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</si>
  <si>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</si>
  <si>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</si>
  <si>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</si>
  <si>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</si>
  <si>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</si>
  <si>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</si>
  <si>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</si>
  <si>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</si>
  <si>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</si>
  <si>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</si>
  <si>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</si>
  <si>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</si>
  <si>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</si>
  <si>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</si>
  <si>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</si>
  <si>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</si>
  <si>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</si>
  <si>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</si>
  <si>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</si>
  <si>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</si>
  <si>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</si>
  <si>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</si>
  <si>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</si>
  <si>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</si>
  <si>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</si>
  <si>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</si>
  <si>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</si>
  <si>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</si>
  <si>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</si>
  <si>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</si>
  <si>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</si>
  <si>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</si>
  <si>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</si>
  <si>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</si>
  <si>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</si>
  <si>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</si>
  <si>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</si>
  <si>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</si>
  <si>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</si>
  <si>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</si>
  <si>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</si>
  <si>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</si>
  <si>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</si>
  <si>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</si>
  <si>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</si>
  <si>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</si>
  <si>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</si>
  <si>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</si>
  <si>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</si>
  <si>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</si>
  <si>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</si>
  <si>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</si>
  <si>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</si>
  <si>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</si>
  <si>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</si>
  <si>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</si>
  <si>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</si>
  <si>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</si>
  <si>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</si>
  <si>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</si>
  <si>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</si>
  <si>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</si>
  <si>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</si>
  <si>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</si>
  <si>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</si>
  <si>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</si>
  <si>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</si>
  <si>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</si>
  <si>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</si>
  <si>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</si>
  <si>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</si>
  <si>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</si>
  <si>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</si>
  <si>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</si>
  <si>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</si>
  <si>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</si>
  <si>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</si>
  <si>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</si>
  <si>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</si>
  <si>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</si>
  <si>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</si>
  <si>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</si>
  <si>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</si>
  <si>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</si>
  <si>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</si>
  <si>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</si>
  <si>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</si>
  <si>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</si>
  <si>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</si>
  <si>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</si>
  <si>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</si>
  <si>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</si>
  <si>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</si>
  <si>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</si>
  <si>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</si>
  <si>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</si>
  <si>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</si>
  <si>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</si>
  <si>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</si>
  <si>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</si>
  <si>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</si>
  <si>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</si>
  <si>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</si>
  <si>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</si>
  <si>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</si>
  <si>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</si>
  <si>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</si>
  <si>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</si>
  <si>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</si>
  <si>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</si>
  <si>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</si>
  <si>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</si>
  <si>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</si>
  <si>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</si>
  <si>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</si>
  <si>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</si>
  <si>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</si>
  <si>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</si>
  <si>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</si>
  <si>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</si>
  <si>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</si>
  <si>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</si>
  <si>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</si>
  <si>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</si>
  <si>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</si>
  <si>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</si>
  <si>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</si>
  <si>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</si>
  <si>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</si>
  <si>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</si>
  <si>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</si>
  <si>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</si>
  <si>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</si>
  <si>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</si>
  <si>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</si>
  <si>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</si>
  <si>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</si>
  <si>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</si>
  <si>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</si>
  <si>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</si>
  <si>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</si>
  <si>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</si>
  <si>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</si>
  <si>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</si>
  <si>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</si>
  <si>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</si>
  <si>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</si>
  <si>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</si>
  <si>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</si>
  <si>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</si>
  <si>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</si>
  <si>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</si>
  <si>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</si>
  <si>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</si>
  <si>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</si>
  <si>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</si>
  <si>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</si>
  <si>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</si>
  <si>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</si>
  <si>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</si>
  <si>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</si>
  <si>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</si>
  <si>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</si>
  <si>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</si>
  <si>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</si>
  <si>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</si>
  <si>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</si>
  <si>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</si>
  <si>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</si>
  <si>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</si>
  <si>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</si>
  <si>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</si>
  <si>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</si>
  <si>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</si>
  <si>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</si>
  <si>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</si>
  <si>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</si>
  <si>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</si>
  <si>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</si>
  <si>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</si>
  <si>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</si>
  <si>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</si>
  <si>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</si>
  <si>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</si>
  <si>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</si>
  <si>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</si>
  <si>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</si>
  <si>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</si>
  <si>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</si>
  <si>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</si>
  <si>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</si>
  <si>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</si>
  <si>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</si>
  <si>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</si>
  <si>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</si>
  <si>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</si>
  <si>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</si>
  <si>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</si>
  <si>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</si>
  <si>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</si>
  <si>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</si>
  <si>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</si>
  <si>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</si>
  <si>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</si>
  <si>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</si>
  <si>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</si>
  <si>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</si>
  <si>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</si>
  <si>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</si>
  <si>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</si>
  <si>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</si>
  <si>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</si>
  <si>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</si>
  <si>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</si>
  <si>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</si>
  <si>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</si>
  <si>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</si>
  <si>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</si>
  <si>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</si>
  <si>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</si>
  <si>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</si>
  <si>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</si>
  <si>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</si>
  <si>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</si>
  <si>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</si>
  <si>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</si>
  <si>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</si>
  <si>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</si>
  <si>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</si>
  <si>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</si>
  <si>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</si>
  <si>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</si>
  <si>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</si>
  <si>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</si>
  <si>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</si>
  <si>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</si>
  <si>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</si>
  <si>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</si>
  <si>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</si>
  <si>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</si>
  <si>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</si>
  <si>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</si>
  <si>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</si>
  <si>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</si>
  <si>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</si>
  <si>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</si>
  <si>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</si>
  <si>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</si>
  <si>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</si>
  <si>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</si>
  <si>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</si>
  <si>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</si>
  <si>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</si>
  <si>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</si>
  <si>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</si>
  <si>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</si>
  <si>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</si>
  <si>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</si>
  <si>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</si>
  <si>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</si>
  <si>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</si>
  <si>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</si>
  <si>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</si>
  <si>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</si>
  <si>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</si>
  <si>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</si>
  <si>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</si>
  <si>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</si>
  <si>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</si>
  <si>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</si>
  <si>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</si>
  <si>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</si>
  <si>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</si>
  <si>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</si>
  <si>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</si>
  <si>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</si>
  <si>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</si>
  <si>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</si>
  <si>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</si>
  <si>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</si>
  <si>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</si>
  <si>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</si>
  <si>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</si>
  <si>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</si>
  <si>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</si>
  <si>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</si>
  <si>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</si>
  <si>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</si>
  <si>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</si>
  <si>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</si>
  <si>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</si>
  <si>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</si>
  <si>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</si>
  <si>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</si>
  <si>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</si>
  <si>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</si>
  <si>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</si>
  <si>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</si>
  <si>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</si>
  <si>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</si>
  <si>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</si>
  <si>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</si>
  <si>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</si>
  <si>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</si>
  <si>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</si>
  <si>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</si>
  <si>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</si>
  <si>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</si>
  <si>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</si>
  <si>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</si>
  <si>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</si>
  <si>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</si>
  <si>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</si>
  <si>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</si>
  <si>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</si>
  <si>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</si>
  <si>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</si>
  <si>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</si>
  <si>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</si>
  <si>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</si>
  <si>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</si>
  <si>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</si>
  <si>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</si>
  <si>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</si>
  <si>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</si>
  <si>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</si>
  <si>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</si>
  <si>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</si>
  <si>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</si>
  <si>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</si>
  <si>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</si>
  <si>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</si>
  <si>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</si>
  <si>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</si>
  <si>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</si>
  <si>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</si>
  <si>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</si>
  <si>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</si>
  <si>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</si>
  <si>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</si>
  <si>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</si>
  <si>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</si>
  <si>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</si>
  <si>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</si>
  <si>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</si>
  <si>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</si>
  <si>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</si>
  <si>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</si>
  <si>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</si>
  <si>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</si>
  <si>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</si>
  <si>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</si>
  <si>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</si>
  <si>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</si>
  <si>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</si>
  <si>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</si>
  <si>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</si>
  <si>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</si>
  <si>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</si>
  <si>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</si>
  <si>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</si>
  <si>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</si>
  <si>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</si>
  <si>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</si>
  <si>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</si>
  <si>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</si>
  <si>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</si>
  <si>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</si>
  <si>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</si>
  <si>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</si>
  <si>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</si>
  <si>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</si>
  <si>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</si>
  <si>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</si>
  <si>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</si>
  <si>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</si>
  <si>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</si>
  <si>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</si>
  <si>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</si>
  <si>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</si>
  <si>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</si>
  <si>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</si>
  <si>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</si>
  <si>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</si>
  <si>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</si>
  <si>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</si>
  <si>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</si>
  <si>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</si>
  <si>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</si>
  <si>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</si>
  <si>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</si>
  <si>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</si>
  <si>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</si>
  <si>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</si>
  <si>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</si>
  <si>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</si>
  <si>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</si>
  <si>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</si>
  <si>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</si>
  <si>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</si>
  <si>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</si>
  <si>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</si>
  <si>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</si>
  <si>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</si>
  <si>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</si>
  <si>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</si>
  <si>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</si>
  <si>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</si>
  <si>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</si>
  <si>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</si>
  <si>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</si>
  <si>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</si>
  <si>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</si>
  <si>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</si>
  <si>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</si>
  <si>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</si>
  <si>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</si>
  <si>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</si>
  <si>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</si>
  <si>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</si>
  <si>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</si>
  <si>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</si>
  <si>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</si>
  <si>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</si>
  <si>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</si>
  <si>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</si>
  <si>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</si>
  <si>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</si>
  <si>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</si>
  <si>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</si>
  <si>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</si>
  <si>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</si>
  <si>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</si>
  <si>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</si>
  <si>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</si>
  <si>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</si>
  <si>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</si>
  <si>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</si>
  <si>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</si>
  <si>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</si>
  <si>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</si>
  <si>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</si>
  <si>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</si>
  <si>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</si>
  <si>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</si>
  <si>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</si>
  <si>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</si>
  <si>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</si>
  <si>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</si>
  <si>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</si>
  <si>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</si>
  <si>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</si>
  <si>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</si>
  <si>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</si>
  <si>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</si>
  <si>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</si>
  <si>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</si>
  <si>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</si>
  <si>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</si>
  <si>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</si>
  <si>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</si>
  <si>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</si>
  <si>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</si>
  <si>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</si>
  <si>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</si>
  <si>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</si>
  <si>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</si>
  <si>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</si>
  <si>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</si>
  <si>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</si>
  <si>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</si>
  <si>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</si>
  <si>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</si>
  <si>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</si>
  <si>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</si>
  <si>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</si>
  <si>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</si>
  <si>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</si>
  <si>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</si>
  <si>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</si>
  <si>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</si>
  <si>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</si>
  <si>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</si>
  <si>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</si>
  <si>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</si>
  <si>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</si>
  <si>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</si>
  <si>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</si>
  <si>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</si>
  <si>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</si>
  <si>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</si>
  <si>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</si>
  <si>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</si>
  <si>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</si>
  <si>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</si>
  <si>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</si>
  <si>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</si>
  <si>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</si>
  <si>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</si>
  <si>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</si>
  <si>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</si>
  <si>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</si>
  <si>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</si>
  <si>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</si>
  <si>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</si>
  <si>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</si>
  <si>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</si>
  <si>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</si>
  <si>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</si>
  <si>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</si>
  <si>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</si>
  <si>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</si>
  <si>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</si>
  <si>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</si>
  <si>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</si>
  <si>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</si>
  <si>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</si>
  <si>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</si>
  <si>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</si>
  <si>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</si>
  <si>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</si>
  <si>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</si>
  <si>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</si>
  <si>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</si>
  <si>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</si>
  <si>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</si>
  <si>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</si>
  <si>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</si>
  <si>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</si>
  <si>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</si>
  <si>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</si>
  <si>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</si>
  <si>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</si>
  <si>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</si>
  <si>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</si>
  <si>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</si>
  <si>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</si>
  <si>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</si>
  <si>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</si>
  <si>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</si>
  <si>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</si>
  <si>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</si>
  <si>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</si>
  <si>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</si>
  <si>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</si>
  <si>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</si>
  <si>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</si>
  <si>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</si>
  <si>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</si>
  <si>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</si>
  <si>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</si>
  <si>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</si>
  <si>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</si>
  <si>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</si>
  <si>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</si>
  <si>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</si>
  <si>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</si>
  <si>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</si>
  <si>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</si>
  <si>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</si>
  <si>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</si>
  <si>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</si>
  <si>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</si>
  <si>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</si>
  <si>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</si>
  <si>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</si>
  <si>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</si>
  <si>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</si>
  <si>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</si>
  <si>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</si>
  <si>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</si>
  <si>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</si>
  <si>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</si>
  <si>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</si>
  <si>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</si>
  <si>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</si>
  <si>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</si>
  <si>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</si>
  <si>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</si>
  <si>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</si>
  <si>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</si>
  <si>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</si>
  <si>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</si>
  <si>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</si>
  <si>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</si>
  <si>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</si>
  <si>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</si>
  <si>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</si>
  <si>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</si>
  <si>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</si>
  <si>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</si>
  <si>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</si>
  <si>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</si>
  <si>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</si>
  <si>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</si>
  <si>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</si>
  <si>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</si>
  <si>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</si>
  <si>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</si>
  <si>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</si>
  <si>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</si>
  <si>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</si>
  <si>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</si>
  <si>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</si>
  <si>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</si>
  <si>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</si>
  <si>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</si>
  <si>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</si>
  <si>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</si>
  <si>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</si>
  <si>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</si>
  <si>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</si>
  <si>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</si>
  <si>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</si>
  <si>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</si>
  <si>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</si>
  <si>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</si>
  <si>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</si>
  <si>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</si>
  <si>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</si>
  <si>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</si>
  <si>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</si>
  <si>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</si>
  <si>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</si>
  <si>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</si>
  <si>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</si>
  <si>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</si>
  <si>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</si>
  <si>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</si>
  <si>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</si>
  <si>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</si>
  <si>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</si>
  <si>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</si>
  <si>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</si>
  <si>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</si>
  <si>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</si>
  <si>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</si>
  <si>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</si>
  <si>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</si>
  <si>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</si>
  <si>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</si>
  <si>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</si>
  <si>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</si>
  <si>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</si>
  <si>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</si>
  <si>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</si>
  <si>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</si>
  <si>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</si>
  <si>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</si>
  <si>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</si>
  <si>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</si>
  <si>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</si>
  <si>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</si>
  <si>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</si>
  <si>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</si>
  <si>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</si>
  <si>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</si>
  <si>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</si>
  <si>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</si>
  <si>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</si>
  <si>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</si>
  <si>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</si>
  <si>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</si>
  <si>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</si>
  <si>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</si>
  <si>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</si>
  <si>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</si>
  <si>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</si>
  <si>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</si>
  <si>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</si>
  <si>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</si>
  <si>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</si>
  <si>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</si>
  <si>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</si>
  <si>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</si>
  <si>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</si>
  <si>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</si>
  <si>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</si>
  <si>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</si>
  <si>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</si>
  <si>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</si>
  <si>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</si>
  <si>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</si>
  <si>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</si>
  <si>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</si>
  <si>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</si>
  <si>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</si>
  <si>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</si>
  <si>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</si>
  <si>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</si>
  <si>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</si>
  <si>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</si>
  <si>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</si>
  <si>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</si>
  <si>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</si>
  <si>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</si>
  <si>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</si>
  <si>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</si>
  <si>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</si>
  <si>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</si>
  <si>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</si>
  <si>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</si>
  <si>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</si>
  <si>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</si>
  <si>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</si>
  <si>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</si>
  <si>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</si>
  <si>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</si>
  <si>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</si>
  <si>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</si>
  <si>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</si>
  <si>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</si>
  <si>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</si>
  <si>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</si>
  <si>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</si>
  <si>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</si>
  <si>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</si>
  <si>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</si>
  <si>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</si>
  <si>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</si>
  <si>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</si>
  <si>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</si>
  <si>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</si>
  <si>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</si>
  <si>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</si>
  <si>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</si>
  <si>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</si>
  <si>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</si>
  <si>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</si>
  <si>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</si>
  <si>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</si>
  <si>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</si>
  <si>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</si>
  <si>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</si>
  <si>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</si>
  <si>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</si>
  <si>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</si>
  <si>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</si>
  <si>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</si>
  <si>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</si>
  <si>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</si>
  <si>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</si>
  <si>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</si>
  <si>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</si>
  <si>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</si>
  <si>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</si>
  <si>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</si>
  <si>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</si>
  <si>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</si>
  <si>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</si>
  <si>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</si>
  <si>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</si>
  <si>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</si>
  <si>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</si>
  <si>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</si>
  <si>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</si>
  <si>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</si>
  <si>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</si>
  <si>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</si>
  <si>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</si>
  <si>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</si>
  <si>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</si>
  <si>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</si>
  <si>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</si>
  <si>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</si>
  <si>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</si>
  <si>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</si>
  <si>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</si>
  <si>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</si>
  <si>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</si>
  <si>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</si>
  <si>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</si>
  <si>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</si>
  <si>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</si>
  <si>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</si>
  <si>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</si>
  <si>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</si>
  <si>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</si>
  <si>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</si>
  <si>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</si>
  <si>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</si>
  <si>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</si>
  <si>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</si>
  <si>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</si>
  <si>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</si>
  <si>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</si>
  <si>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</si>
  <si>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</si>
  <si>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</si>
  <si>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</si>
  <si>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</si>
  <si>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</si>
  <si>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</si>
  <si>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</si>
  <si>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</si>
  <si>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</si>
  <si>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</si>
  <si>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</si>
  <si>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</si>
  <si>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</si>
  <si>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</si>
  <si>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</si>
  <si>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</si>
  <si>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</si>
  <si>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</si>
  <si>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</si>
  <si>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</si>
  <si>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</si>
  <si>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</si>
  <si>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</si>
  <si>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</si>
  <si>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</si>
  <si>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</si>
  <si>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</si>
  <si>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</si>
  <si>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</si>
  <si>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</si>
  <si>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</si>
  <si>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</si>
  <si>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</si>
  <si>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</si>
  <si>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</si>
  <si>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</si>
  <si>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</si>
  <si>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</si>
  <si>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</si>
  <si>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</si>
  <si>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</si>
  <si>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</si>
  <si>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</si>
  <si>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</si>
  <si>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</si>
  <si>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</si>
  <si>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</si>
  <si>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</si>
  <si>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</si>
  <si>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</si>
  <si>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</si>
  <si>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</si>
  <si>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</si>
  <si>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</si>
  <si>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</si>
  <si>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</si>
  <si>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</si>
  <si>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</si>
  <si>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</si>
  <si>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</si>
  <si>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</si>
  <si>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</si>
  <si>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</si>
  <si>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</si>
  <si>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</si>
  <si>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</si>
  <si>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</si>
  <si>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</si>
  <si>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</si>
  <si>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</si>
  <si>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</si>
  <si>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</si>
  <si>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</si>
  <si>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</si>
  <si>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</si>
  <si>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</si>
  <si>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</si>
  <si>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</si>
  <si>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</si>
  <si>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</si>
  <si>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</si>
  <si>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</si>
  <si>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</si>
  <si>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</si>
  <si>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</si>
  <si>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</si>
  <si>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</si>
  <si>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</si>
  <si>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</si>
  <si>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</si>
  <si>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</si>
  <si>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</si>
  <si>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</si>
  <si>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</si>
  <si>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</si>
  <si>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</si>
  <si>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</si>
  <si>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</si>
  <si>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</si>
  <si>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</si>
  <si>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</si>
  <si>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</si>
  <si>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</si>
  <si>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</si>
  <si>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</si>
  <si>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</si>
  <si>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</si>
  <si>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</si>
  <si>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</si>
  <si>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</si>
  <si>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</si>
  <si>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</si>
  <si>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</si>
  <si>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</si>
  <si>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</si>
  <si>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</si>
  <si>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</si>
  <si>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</si>
  <si>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</si>
  <si>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</si>
  <si>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</si>
  <si>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</si>
  <si>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</si>
  <si>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</si>
  <si>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</si>
  <si>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</si>
  <si>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</si>
  <si>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</si>
  <si>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</si>
  <si>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</si>
  <si>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</si>
  <si>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</si>
  <si>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</si>
  <si>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</si>
  <si>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</si>
  <si>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</si>
  <si>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</si>
  <si>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</si>
  <si>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</si>
  <si>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</si>
  <si>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</si>
  <si>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</si>
  <si>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</si>
  <si>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</si>
  <si>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</si>
  <si>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</si>
  <si>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</si>
  <si>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</si>
  <si>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</si>
  <si>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</si>
  <si>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</si>
  <si>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</si>
  <si>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</si>
  <si>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</si>
  <si>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</si>
  <si>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</si>
  <si>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</si>
  <si>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</si>
  <si>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</si>
  <si>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</si>
  <si>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</si>
  <si>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</si>
  <si>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</si>
  <si>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</si>
  <si>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</si>
  <si>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</si>
  <si>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</si>
  <si>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</si>
  <si>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</si>
  <si>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</si>
  <si>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</si>
  <si>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</si>
  <si>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</si>
  <si>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</si>
  <si>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</si>
  <si>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</si>
  <si>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</si>
  <si>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</si>
  <si>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</si>
  <si>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</si>
  <si>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</si>
  <si>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</si>
  <si>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</si>
  <si>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</si>
  <si>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</si>
  <si>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</si>
  <si>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</si>
  <si>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</si>
  <si>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</si>
  <si>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</si>
  <si>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</si>
  <si>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</si>
  <si>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</si>
  <si>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</si>
  <si>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</si>
  <si>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</si>
  <si>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</si>
  <si>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</si>
  <si>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</si>
  <si>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</si>
  <si>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</si>
  <si>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</si>
  <si>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</si>
  <si>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</si>
  <si>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</si>
  <si>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</si>
  <si>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</si>
  <si>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</si>
  <si>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</si>
  <si>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</si>
  <si>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</si>
  <si>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</si>
  <si>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</si>
  <si>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</si>
  <si>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</si>
  <si>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</si>
  <si>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</si>
  <si>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</si>
  <si>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</si>
  <si>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</si>
  <si>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</si>
  <si>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</si>
  <si>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</si>
  <si>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</si>
  <si>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</si>
  <si>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</si>
  <si>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</si>
  <si>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</si>
  <si>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</si>
  <si>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</si>
  <si>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</si>
  <si>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</si>
  <si>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</si>
  <si>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</si>
  <si>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</si>
  <si>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</si>
  <si>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</si>
  <si>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</si>
  <si>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</si>
  <si>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</si>
  <si>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</si>
  <si>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</si>
  <si>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</si>
  <si>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</si>
  <si>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</si>
  <si>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</si>
  <si>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</si>
  <si>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</si>
  <si>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</si>
  <si>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</si>
  <si>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</si>
  <si>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</si>
  <si>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</si>
  <si>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</si>
  <si>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</si>
  <si>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</si>
  <si>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</si>
  <si>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</si>
  <si>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</si>
  <si>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</si>
  <si>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</si>
  <si>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</si>
  <si>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</si>
  <si>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</si>
  <si>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</si>
  <si>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</si>
  <si>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</si>
  <si>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</si>
  <si>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</si>
  <si>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</si>
  <si>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</si>
  <si>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</si>
  <si>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</si>
  <si>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</si>
  <si>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</si>
  <si>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</si>
  <si>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</si>
  <si>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</si>
  <si>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</si>
  <si>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</si>
  <si>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</si>
  <si>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</si>
  <si>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</si>
  <si>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</si>
  <si>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</si>
  <si>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</si>
  <si>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</si>
  <si>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</si>
  <si>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</si>
  <si>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</si>
  <si>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</si>
  <si>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</si>
  <si>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</si>
  <si>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</si>
  <si>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</si>
  <si>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</si>
  <si>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</si>
  <si>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</si>
  <si>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</si>
  <si>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</si>
  <si>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</si>
  <si>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</si>
  <si>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</si>
  <si>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</si>
  <si>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</si>
  <si>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</si>
  <si>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</si>
  <si>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</si>
  <si>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</si>
  <si>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</si>
  <si>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</si>
  <si>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</si>
  <si>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</si>
  <si>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</si>
  <si>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</si>
  <si>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</si>
  <si>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</si>
  <si>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</si>
  <si>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</si>
  <si>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</si>
  <si>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</si>
  <si>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</si>
  <si>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</si>
  <si>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</si>
  <si>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</si>
  <si>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</si>
  <si>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</si>
  <si>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</si>
  <si>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</si>
  <si>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</si>
  <si>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</si>
  <si>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</si>
  <si>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</si>
  <si>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</si>
  <si>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</si>
  <si>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</si>
  <si>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</si>
  <si>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</si>
  <si>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</si>
  <si>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</si>
  <si>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</si>
  <si>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</si>
  <si>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</si>
  <si>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</si>
  <si>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</si>
  <si>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</si>
  <si>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</si>
  <si>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</si>
  <si>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</si>
  <si>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</si>
  <si>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</si>
  <si>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</si>
  <si>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</si>
  <si>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</si>
  <si>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</si>
  <si>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</si>
  <si>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</si>
  <si>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</si>
  <si>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</si>
  <si>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</si>
  <si>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</si>
  <si>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</si>
  <si>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</si>
  <si>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</si>
  <si>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</si>
  <si>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</si>
  <si>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</si>
  <si>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</si>
  <si>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</si>
  <si>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</si>
  <si>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</si>
  <si>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</si>
  <si>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</si>
  <si>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</si>
  <si>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</si>
  <si>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</si>
  <si>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</si>
  <si>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</si>
  <si>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</si>
  <si>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</si>
  <si>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</si>
  <si>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</si>
  <si>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</si>
  <si>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</si>
  <si>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</si>
  <si>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</si>
  <si>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</si>
  <si>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</si>
  <si>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</si>
  <si>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</si>
  <si>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</si>
  <si>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</si>
  <si>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</si>
  <si>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</si>
  <si>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</si>
  <si>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</si>
  <si>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</si>
  <si>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</si>
  <si>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</si>
  <si>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</si>
  <si>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</si>
  <si>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</si>
  <si>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</si>
  <si>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</si>
  <si>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</si>
  <si>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</si>
  <si>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</si>
  <si>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</si>
  <si>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</si>
  <si>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</si>
  <si>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</si>
  <si>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</si>
  <si>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</si>
  <si>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</si>
  <si>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</si>
  <si>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</si>
  <si>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</si>
  <si>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</si>
  <si>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</si>
  <si>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</si>
  <si>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</si>
  <si>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</si>
  <si>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</si>
  <si>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</si>
  <si>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</si>
  <si>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</si>
  <si>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</si>
  <si>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</si>
  <si>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</si>
  <si>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</si>
  <si>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</si>
  <si>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</si>
  <si>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</si>
  <si>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</si>
  <si>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</si>
  <si>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</si>
  <si>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</si>
  <si>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</si>
  <si>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</si>
  <si>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</si>
  <si>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</si>
  <si>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</si>
  <si>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</si>
  <si>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</si>
  <si>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</si>
  <si>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</si>
  <si>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</si>
  <si>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</si>
  <si>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</si>
  <si>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</si>
  <si>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</si>
  <si>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</si>
  <si>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</si>
  <si>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</si>
  <si>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</si>
  <si>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</si>
  <si>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</si>
  <si>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</si>
  <si>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</si>
  <si>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</si>
  <si>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</si>
  <si>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</si>
  <si>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</si>
  <si>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</si>
  <si>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</si>
  <si>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</si>
  <si>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</si>
  <si>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</si>
  <si>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</si>
  <si>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</si>
  <si>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</si>
  <si>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</si>
  <si>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</si>
  <si>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</si>
  <si>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</si>
  <si>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</si>
  <si>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</si>
  <si>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</si>
  <si>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</si>
  <si>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</si>
  <si>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</si>
  <si>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</si>
  <si>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</si>
  <si>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</si>
  <si>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</si>
  <si>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</si>
  <si>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</si>
  <si>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</si>
  <si>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</si>
  <si>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</si>
  <si>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</si>
  <si>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</si>
  <si>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</si>
  <si>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</si>
  <si>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</si>
  <si>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</si>
  <si>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</si>
  <si>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</si>
  <si>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</si>
  <si>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</si>
  <si>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</si>
  <si>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</si>
  <si>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</si>
  <si>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</si>
  <si>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</si>
  <si>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</si>
  <si>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</si>
  <si>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</si>
  <si>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</si>
  <si>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</si>
  <si>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</si>
  <si>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</si>
  <si>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</si>
  <si>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</si>
  <si>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</si>
  <si>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</si>
  <si>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</si>
  <si>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</si>
  <si>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</si>
  <si>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</si>
  <si>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</si>
  <si>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</si>
  <si>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</si>
  <si>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</si>
  <si>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</si>
  <si>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</si>
  <si>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</si>
  <si>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</si>
  <si>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</si>
  <si>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</si>
  <si>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</si>
  <si>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</si>
  <si>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</si>
  <si>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</si>
  <si>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</si>
  <si>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</si>
  <si>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</si>
  <si>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</si>
  <si>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</si>
  <si>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</si>
  <si>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</si>
  <si>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</si>
  <si>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</si>
  <si>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</si>
  <si>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</si>
  <si>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</si>
  <si>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</si>
  <si>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</si>
  <si>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</si>
  <si>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</si>
  <si>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</si>
  <si>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</si>
  <si>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</si>
  <si>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</si>
  <si>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</si>
  <si>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</si>
  <si>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</si>
  <si>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</si>
  <si>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</si>
  <si>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</si>
  <si>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</si>
  <si>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</si>
  <si>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</si>
  <si>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</si>
  <si>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</si>
  <si>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</si>
  <si>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</si>
  <si>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</si>
  <si>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</si>
  <si>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</si>
  <si>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</si>
  <si>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</si>
  <si>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</si>
  <si>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</si>
  <si>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</si>
  <si>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</si>
  <si>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</si>
  <si>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</si>
  <si>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</si>
  <si>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</si>
  <si>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</si>
  <si>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</si>
  <si>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</si>
  <si>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</si>
  <si>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</si>
  <si>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</si>
  <si>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</si>
  <si>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</si>
  <si>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</si>
  <si>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</si>
  <si>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</si>
  <si>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</si>
  <si>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</si>
  <si>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</si>
  <si>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</si>
  <si>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</si>
  <si>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</si>
  <si>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</si>
  <si>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</si>
  <si>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</si>
  <si>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</si>
  <si>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</si>
  <si>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</si>
  <si>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</si>
  <si>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</si>
  <si>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</si>
  <si>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</si>
  <si>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</si>
  <si>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</si>
  <si>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</si>
  <si>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</si>
  <si>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</si>
  <si>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</si>
  <si>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</si>
  <si>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</si>
  <si>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</si>
  <si>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</si>
  <si>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</si>
  <si>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</si>
  <si>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</si>
  <si>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</si>
  <si>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</si>
  <si>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</si>
  <si>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</si>
  <si>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</si>
  <si>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</si>
  <si>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</si>
  <si>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</si>
  <si>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</si>
  <si>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</si>
  <si>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</si>
  <si>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</si>
  <si>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</si>
  <si>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</si>
  <si>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</si>
  <si>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</si>
  <si>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</si>
  <si>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</si>
  <si>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</si>
  <si>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</si>
  <si>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</si>
  <si>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</si>
  <si>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</si>
  <si>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</si>
  <si>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</si>
  <si>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</si>
  <si>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</si>
  <si>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</si>
  <si>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</si>
  <si>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</si>
  <si>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</si>
  <si>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</si>
  <si>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</si>
  <si>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</si>
  <si>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</si>
  <si>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</si>
  <si>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</si>
  <si>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</si>
  <si>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</si>
  <si>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</si>
  <si>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</si>
  <si>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</si>
  <si>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</si>
  <si>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</si>
  <si>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</si>
  <si>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</si>
  <si>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</si>
  <si>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</si>
  <si>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</si>
  <si>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</si>
  <si>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</si>
  <si>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</si>
  <si>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</si>
  <si>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</si>
  <si>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</si>
  <si>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</si>
  <si>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</si>
  <si>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</si>
  <si>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</si>
  <si>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</si>
  <si>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</si>
  <si>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</si>
  <si>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</si>
  <si>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</si>
  <si>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</si>
  <si>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</si>
  <si>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</si>
  <si>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</si>
  <si>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</si>
  <si>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</si>
  <si>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</si>
  <si>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</si>
  <si>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</si>
  <si>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</si>
  <si>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</si>
  <si>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</si>
  <si>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</si>
  <si>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</si>
  <si>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</si>
  <si>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</si>
  <si>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</si>
  <si>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</si>
  <si>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</si>
  <si>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</si>
  <si>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</si>
  <si>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</si>
  <si>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</si>
  <si>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</si>
  <si>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</si>
  <si>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</si>
  <si>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</si>
  <si>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</si>
  <si>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</si>
  <si>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</si>
  <si>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</si>
  <si>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</si>
  <si>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</si>
  <si>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</si>
  <si>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</si>
  <si>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</si>
  <si>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</si>
  <si>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</si>
  <si>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</si>
  <si>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</si>
  <si>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</si>
  <si>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</si>
  <si>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</si>
  <si>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</si>
  <si>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</si>
  <si>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</si>
  <si>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</si>
  <si>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</si>
  <si>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</si>
  <si>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</si>
  <si>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</si>
  <si>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</si>
  <si>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</si>
  <si>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</si>
  <si>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</si>
  <si>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</si>
  <si>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</si>
  <si>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</si>
  <si>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</si>
  <si>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</si>
  <si>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</si>
  <si>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</si>
  <si>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</si>
  <si>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</si>
  <si>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</si>
  <si>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</si>
  <si>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</si>
  <si>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</si>
  <si>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</si>
  <si>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</si>
  <si>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</si>
  <si>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</si>
  <si>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</si>
  <si>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</si>
  <si>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</si>
  <si>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</si>
  <si>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</si>
  <si>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</si>
  <si>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</si>
  <si>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</si>
  <si>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</si>
  <si>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</si>
  <si>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</si>
  <si>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</si>
  <si>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</si>
  <si>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</si>
  <si>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</si>
  <si>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</si>
  <si>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</si>
  <si>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</si>
  <si>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</si>
  <si>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</si>
  <si>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</si>
  <si>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</si>
  <si>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</si>
  <si>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</si>
  <si>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</si>
  <si>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</si>
  <si>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</si>
  <si>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</si>
  <si>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</si>
  <si>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</si>
  <si>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</si>
  <si>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</si>
  <si>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</si>
  <si>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</si>
  <si>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</si>
  <si>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</si>
  <si>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</si>
  <si>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</si>
  <si>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</si>
  <si>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</si>
  <si>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</si>
  <si>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</si>
  <si>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</si>
  <si>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</si>
  <si>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</si>
  <si>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</si>
  <si>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</si>
  <si>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</si>
  <si>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</si>
  <si>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</si>
  <si>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</si>
  <si>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</si>
  <si>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</si>
  <si>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</si>
  <si>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</si>
  <si>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</si>
  <si>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</si>
  <si>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</si>
  <si>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</si>
  <si>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</si>
  <si>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</si>
  <si>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</si>
  <si>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</si>
  <si>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</si>
  <si>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</si>
  <si>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</si>
  <si>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</si>
  <si>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</si>
  <si>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</si>
  <si>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</si>
  <si>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</si>
  <si>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</si>
  <si>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</si>
  <si>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</si>
  <si>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</si>
  <si>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</si>
  <si>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</si>
  <si>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</si>
  <si>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</si>
  <si>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</si>
  <si>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</si>
  <si>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</si>
  <si>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</si>
  <si>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</si>
  <si>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</si>
  <si>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</si>
  <si>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</si>
  <si>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</si>
  <si>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</si>
  <si>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</si>
  <si>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</si>
  <si>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</si>
  <si>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</si>
  <si>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</si>
  <si>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</si>
  <si>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</si>
  <si>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</si>
  <si>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</si>
  <si>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</si>
  <si>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</si>
  <si>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</si>
  <si>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</si>
  <si>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</si>
  <si>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</si>
  <si>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</si>
  <si>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</si>
  <si>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</si>
  <si>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</si>
  <si>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</si>
  <si>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</si>
  <si>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</si>
  <si>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</si>
  <si>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</si>
  <si>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</si>
  <si>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</si>
  <si>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</si>
  <si>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</si>
  <si>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</si>
  <si>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</si>
  <si>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</si>
  <si>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</si>
  <si>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</si>
  <si>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</si>
  <si>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</si>
  <si>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</si>
  <si>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</si>
  <si>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</si>
  <si>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</si>
  <si>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</si>
  <si>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</si>
  <si>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</si>
  <si>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</si>
  <si>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</si>
  <si>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</si>
  <si>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</si>
  <si>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</si>
  <si>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</si>
  <si>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</si>
  <si>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</si>
  <si>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</si>
  <si>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</si>
  <si>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</si>
  <si>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</si>
  <si>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</si>
  <si>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</si>
  <si>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</si>
  <si>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</si>
  <si>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</si>
  <si>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</si>
  <si>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</si>
  <si>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</si>
  <si>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</si>
  <si>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</si>
  <si>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</si>
  <si>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</si>
  <si>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</si>
  <si>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</si>
  <si>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</si>
  <si>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</si>
  <si>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</si>
  <si>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</si>
  <si>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</si>
  <si>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</si>
  <si>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</si>
  <si>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</si>
  <si>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</si>
  <si>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</si>
  <si>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</si>
  <si>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</si>
  <si>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</si>
  <si>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</si>
  <si>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</si>
  <si>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</si>
  <si>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</si>
  <si>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</si>
  <si>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</si>
  <si>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</si>
  <si>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</si>
  <si>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</si>
  <si>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</si>
  <si>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</si>
  <si>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</si>
  <si>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</si>
  <si>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</si>
  <si>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</si>
  <si>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</si>
  <si>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</si>
  <si>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</si>
  <si>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</si>
  <si>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</si>
  <si>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</si>
  <si>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</si>
  <si>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</si>
  <si>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</si>
  <si>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</si>
  <si>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</si>
  <si>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</si>
  <si>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</si>
  <si>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</si>
  <si>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</si>
  <si>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</si>
  <si>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</si>
  <si>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</si>
  <si>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</si>
  <si>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</si>
  <si>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</si>
  <si>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</si>
  <si>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</si>
  <si>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</si>
  <si>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</si>
  <si>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</si>
  <si>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</si>
  <si>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</si>
  <si>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</si>
  <si>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</si>
  <si>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</si>
  <si>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</si>
  <si>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</si>
  <si>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</si>
  <si>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</si>
  <si>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</si>
  <si>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</si>
  <si>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</si>
  <si>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</si>
  <si>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</si>
  <si>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</si>
  <si>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</si>
  <si>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</si>
  <si>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</si>
  <si>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</si>
  <si>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</si>
  <si>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</si>
  <si>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</si>
  <si>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</si>
  <si>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</si>
  <si>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</si>
  <si>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</si>
  <si>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</si>
  <si>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</si>
  <si>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</si>
  <si>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</si>
  <si>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</si>
  <si>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</si>
  <si>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</si>
  <si>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</si>
  <si>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</si>
  <si>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</si>
  <si>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</si>
  <si>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</si>
  <si>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</si>
  <si>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</si>
  <si>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</si>
  <si>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</si>
  <si>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</si>
  <si>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</si>
  <si>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</si>
  <si>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</si>
  <si>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</si>
  <si>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</si>
  <si>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</si>
  <si>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</si>
  <si>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</si>
  <si>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</si>
  <si>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</si>
  <si>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</si>
  <si>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</si>
  <si>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</si>
  <si>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</si>
  <si>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</si>
  <si>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</si>
  <si>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</si>
  <si>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</si>
  <si>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</si>
  <si>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</si>
  <si>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</si>
  <si>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</si>
  <si>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</si>
  <si>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</si>
  <si>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</si>
  <si>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</si>
  <si>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</si>
  <si>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</si>
  <si>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</si>
  <si>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</si>
  <si>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</si>
  <si>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</si>
  <si>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</si>
  <si>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</si>
  <si>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</si>
  <si>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</si>
  <si>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</si>
  <si>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</si>
  <si>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</si>
  <si>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</si>
  <si>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</si>
  <si>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</si>
  <si>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</si>
  <si>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</si>
  <si>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</si>
  <si>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</si>
  <si>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</si>
  <si>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</si>
  <si>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</si>
  <si>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</si>
  <si>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</si>
  <si>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</si>
  <si>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</si>
  <si>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</si>
  <si>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</si>
  <si>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</si>
  <si>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</si>
  <si>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</si>
  <si>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</si>
  <si>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</si>
  <si>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</si>
  <si>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</si>
  <si>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</si>
  <si>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</si>
  <si>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</si>
  <si>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</si>
  <si>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</si>
  <si>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</si>
  <si>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</si>
  <si>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</si>
  <si>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</si>
  <si>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</si>
  <si>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</si>
  <si>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</si>
  <si>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</si>
  <si>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</si>
  <si>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</si>
  <si>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</si>
  <si>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</si>
  <si>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</si>
  <si>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</si>
  <si>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</si>
  <si>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</si>
  <si>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</si>
  <si>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</si>
  <si>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</si>
  <si>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</si>
  <si>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</si>
  <si>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</si>
  <si>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</si>
  <si>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</si>
  <si>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</si>
  <si>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</si>
  <si>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</si>
  <si>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</si>
  <si>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</si>
  <si>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</si>
  <si>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</si>
  <si>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</si>
  <si>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</si>
  <si>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</si>
  <si>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</si>
  <si>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</si>
  <si>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</si>
  <si>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</si>
  <si>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</si>
  <si>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</si>
  <si>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</si>
  <si>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</si>
  <si>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</si>
  <si>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</si>
  <si>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</si>
  <si>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</si>
  <si>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</si>
  <si>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</si>
  <si>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</si>
  <si>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</si>
  <si>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</si>
  <si>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</si>
  <si>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</si>
  <si>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</si>
  <si>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</si>
  <si>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</si>
  <si>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</si>
  <si>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</si>
  <si>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</si>
  <si>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</si>
  <si>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</si>
  <si>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</si>
  <si>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</si>
  <si>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</si>
  <si>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</si>
  <si>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</si>
  <si>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</si>
  <si>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</si>
  <si>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</si>
  <si>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</si>
  <si>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</si>
  <si>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</si>
  <si>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</si>
  <si>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</si>
  <si>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</si>
  <si>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</si>
  <si>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</si>
  <si>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</si>
  <si>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</si>
  <si>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</si>
  <si>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</si>
  <si>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</si>
  <si>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</si>
  <si>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</si>
  <si>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</si>
  <si>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</si>
  <si>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</si>
  <si>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</si>
  <si>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</si>
  <si>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</si>
  <si>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</si>
  <si>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</si>
  <si>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</si>
  <si>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</si>
  <si>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</si>
  <si>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</si>
  <si>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</si>
  <si>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</si>
  <si>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</si>
  <si>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</si>
  <si>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</si>
  <si>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</si>
  <si>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</si>
  <si>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</si>
  <si>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</si>
  <si>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</si>
  <si>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</si>
  <si>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</si>
  <si>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</si>
  <si>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</si>
  <si>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</si>
  <si>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</si>
  <si>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</si>
  <si>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</si>
  <si>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</si>
  <si>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</si>
  <si>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</si>
  <si>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</si>
  <si>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</si>
  <si>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</si>
  <si>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</si>
  <si>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</si>
  <si>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</si>
  <si>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</si>
  <si>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</si>
  <si>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</si>
  <si>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</si>
  <si>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</si>
  <si>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</si>
  <si>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</si>
  <si>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</si>
  <si>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</si>
  <si>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</si>
  <si>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</si>
  <si>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</si>
  <si>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</si>
  <si>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</si>
  <si>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</si>
  <si>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</si>
  <si>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</si>
  <si>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</si>
  <si>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</si>
  <si>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</si>
  <si>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</si>
  <si>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</si>
  <si>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</si>
  <si>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</si>
  <si>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</si>
  <si>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</si>
  <si>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</si>
  <si>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</si>
  <si>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</si>
  <si>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</si>
  <si>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</si>
  <si>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</si>
  <si>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</si>
  <si>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</si>
  <si>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</si>
  <si>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</si>
  <si>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</si>
  <si>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</si>
  <si>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</si>
  <si>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</si>
  <si>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</si>
  <si>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</si>
  <si>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</si>
  <si>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</si>
  <si>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</si>
  <si>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</si>
  <si>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</si>
  <si>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</si>
  <si>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</si>
  <si>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</si>
  <si>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</si>
  <si>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</si>
  <si>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</si>
  <si>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</si>
  <si>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</si>
  <si>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</si>
  <si>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</si>
  <si>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</si>
  <si>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</si>
  <si>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</si>
  <si>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</si>
  <si>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</si>
  <si>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</si>
  <si>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</si>
  <si>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</si>
  <si>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</si>
  <si>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</si>
  <si>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</si>
  <si>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</si>
  <si>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</si>
  <si>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</si>
  <si>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</si>
  <si>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</si>
  <si>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</si>
  <si>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</si>
  <si>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</si>
  <si>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</si>
  <si>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</si>
  <si>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</si>
  <si>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</si>
  <si>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</si>
  <si>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</si>
  <si>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</si>
  <si>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</si>
  <si>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</si>
  <si>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</si>
  <si>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</si>
  <si>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</si>
  <si>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</si>
  <si>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</si>
  <si>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</si>
  <si>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</si>
  <si>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</si>
  <si>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</si>
  <si>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</si>
  <si>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</si>
  <si>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</si>
  <si>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</si>
  <si>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</si>
  <si>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</si>
  <si>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</si>
  <si>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</si>
  <si>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</si>
  <si>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</si>
  <si>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</si>
  <si>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</si>
  <si>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</si>
  <si>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</si>
  <si>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</si>
  <si>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</si>
  <si>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</si>
  <si>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</si>
  <si>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</si>
  <si>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</si>
  <si>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</si>
  <si>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</si>
  <si>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</si>
  <si>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</si>
  <si>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</si>
  <si>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</si>
  <si>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</si>
  <si>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</si>
  <si>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</si>
  <si>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</si>
  <si>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</si>
  <si>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</si>
  <si>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</si>
  <si>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</si>
  <si>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</si>
  <si>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</si>
  <si>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</si>
  <si>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</si>
  <si>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</si>
  <si>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</si>
  <si>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</si>
  <si>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</si>
  <si>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</si>
  <si>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</si>
  <si>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</si>
  <si>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</si>
  <si>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</si>
  <si>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</si>
  <si>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</si>
  <si>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</si>
  <si>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</si>
  <si>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</si>
  <si>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</si>
  <si>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</si>
  <si>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</si>
  <si>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</si>
  <si>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</si>
  <si>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</si>
  <si>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</si>
  <si>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</si>
  <si>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</si>
  <si>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</si>
  <si>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</si>
  <si>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</si>
  <si>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</si>
  <si>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</si>
  <si>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</si>
  <si>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</si>
  <si>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</si>
  <si>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</si>
  <si>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</si>
  <si>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</si>
  <si>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</si>
  <si>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</si>
  <si>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</si>
  <si>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</si>
  <si>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</si>
  <si>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</si>
  <si>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</si>
  <si>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</si>
  <si>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</si>
  <si>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</si>
  <si>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</si>
  <si>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</si>
  <si>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</si>
  <si>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</si>
  <si>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</si>
  <si>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</si>
  <si>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</si>
  <si>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</si>
  <si>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</si>
  <si>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</si>
  <si>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</si>
  <si>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</si>
  <si>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</si>
  <si>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</si>
  <si>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</si>
  <si>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</si>
  <si>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</si>
  <si>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</si>
  <si>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</si>
  <si>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</si>
  <si>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</si>
  <si>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</si>
  <si>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</si>
  <si>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</si>
  <si>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</si>
  <si>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</si>
  <si>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</si>
  <si>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</si>
  <si>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</si>
  <si>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</si>
  <si>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</si>
  <si>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</si>
  <si>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</si>
  <si>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</si>
  <si>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</si>
  <si>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</si>
  <si>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</si>
  <si>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</si>
  <si>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</si>
  <si>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</si>
  <si>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</si>
  <si>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</si>
  <si>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</si>
  <si>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</si>
  <si>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</si>
  <si>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</si>
  <si>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</si>
  <si>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</si>
  <si>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</si>
  <si>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</si>
  <si>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</si>
  <si>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</si>
  <si>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</si>
  <si>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</si>
  <si>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</si>
  <si>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</si>
  <si>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</si>
  <si>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</si>
  <si>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</si>
  <si>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</si>
  <si>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</si>
  <si>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</si>
  <si>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</si>
  <si>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</si>
  <si>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</si>
  <si>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</si>
  <si>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</si>
  <si>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</si>
  <si>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</si>
  <si>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</si>
  <si>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</si>
  <si>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</si>
  <si>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</si>
  <si>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</si>
  <si>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</si>
  <si>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</si>
  <si>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</si>
  <si>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</si>
  <si>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</si>
  <si>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</si>
  <si>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</si>
  <si>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</si>
  <si>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</si>
  <si>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</si>
  <si>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</si>
  <si>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</si>
  <si>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</si>
  <si>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</si>
  <si>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</si>
  <si>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</si>
  <si>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</si>
  <si>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</si>
  <si>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</si>
  <si>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</si>
  <si>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</si>
  <si>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</si>
  <si>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</si>
  <si>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</si>
  <si>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</si>
  <si>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</si>
  <si>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</si>
  <si>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</si>
  <si>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</si>
  <si>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</si>
  <si>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</si>
  <si>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</si>
  <si>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</si>
  <si>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</si>
  <si>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</si>
  <si>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</si>
  <si>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</si>
  <si>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</si>
  <si>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</si>
  <si>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</si>
  <si>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</si>
  <si>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</si>
  <si>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</si>
  <si>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</si>
  <si>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</si>
  <si>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</si>
  <si>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</si>
  <si>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</si>
  <si>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</si>
  <si>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</si>
  <si>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</si>
  <si>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</si>
  <si>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</si>
  <si>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</si>
  <si>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</si>
  <si>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</si>
  <si>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</si>
  <si>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</si>
  <si>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</si>
  <si>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</si>
  <si>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</si>
  <si>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</si>
  <si>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</si>
  <si>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</si>
  <si>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</si>
  <si>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</si>
  <si>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</si>
  <si>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</si>
  <si>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</si>
  <si>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</si>
  <si>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</si>
  <si>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</si>
  <si>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</si>
  <si>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</si>
  <si>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</si>
  <si>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</si>
  <si>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</si>
  <si>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</si>
  <si>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</si>
  <si>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</si>
  <si>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</si>
  <si>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</si>
  <si>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</si>
  <si>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</si>
  <si>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</si>
  <si>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</si>
  <si>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</si>
  <si>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</si>
  <si>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</si>
  <si>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</si>
  <si>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</si>
  <si>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</si>
  <si>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</si>
  <si>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</si>
  <si>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</si>
  <si>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</si>
  <si>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</si>
  <si>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</si>
  <si>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</si>
  <si>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</si>
  <si>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</si>
  <si>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</si>
  <si>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</si>
  <si>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</si>
  <si>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</si>
  <si>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</si>
  <si>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</si>
  <si>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</si>
  <si>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</si>
  <si>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</si>
  <si>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</si>
  <si>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</si>
  <si>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</si>
  <si>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</si>
  <si>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</si>
  <si>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</si>
  <si>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</si>
  <si>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</si>
  <si>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</si>
  <si>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</si>
  <si>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</si>
  <si>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</si>
  <si>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</si>
  <si>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</si>
  <si>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</si>
  <si>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</si>
  <si>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</si>
  <si>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</si>
  <si>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</si>
  <si>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</si>
  <si>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</si>
  <si>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</si>
  <si>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</si>
  <si>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</si>
  <si>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</si>
  <si>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</si>
  <si>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</si>
  <si>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</si>
  <si>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</si>
  <si>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</si>
  <si>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</si>
  <si>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</si>
  <si>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</si>
  <si>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</si>
  <si>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</si>
  <si>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</si>
  <si>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</si>
  <si>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</si>
  <si>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</si>
  <si>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</si>
  <si>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</si>
  <si>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</si>
  <si>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</si>
  <si>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</si>
  <si>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</si>
  <si>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</si>
  <si>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</si>
  <si>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</si>
  <si>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</si>
  <si>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</si>
  <si>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</si>
  <si>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</si>
  <si>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</si>
  <si>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</si>
  <si>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</si>
  <si>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</si>
  <si>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</si>
  <si>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</si>
  <si>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</si>
  <si>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</si>
  <si>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</si>
  <si>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</si>
  <si>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</si>
  <si>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</si>
  <si>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</si>
  <si>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</si>
  <si>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</si>
  <si>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</si>
  <si>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</si>
  <si>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</si>
  <si>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</si>
  <si>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</si>
  <si>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</si>
  <si>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</si>
  <si>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</si>
  <si>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</si>
  <si>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</si>
  <si>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</si>
  <si>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</si>
  <si>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</si>
  <si>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</si>
  <si>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</si>
  <si>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</si>
  <si>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</si>
  <si>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</si>
  <si>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</si>
  <si>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</si>
  <si>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</si>
  <si>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</si>
  <si>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</si>
  <si>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</si>
  <si>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</si>
  <si>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</si>
  <si>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</si>
  <si>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</si>
  <si>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</si>
  <si>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</si>
  <si>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</si>
  <si>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</si>
  <si>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</si>
  <si>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</si>
  <si>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</si>
  <si>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</si>
  <si>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</si>
  <si>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</si>
  <si>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</si>
  <si>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</si>
  <si>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</si>
  <si>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</si>
  <si>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</si>
  <si>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</si>
  <si>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</si>
  <si>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</si>
  <si>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</si>
  <si>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</si>
  <si>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</si>
  <si>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</si>
  <si>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</si>
  <si>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</si>
  <si>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</si>
  <si>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</si>
  <si>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</si>
  <si>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</si>
  <si>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</si>
  <si>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</si>
  <si>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</si>
  <si>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</si>
  <si>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</si>
  <si>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</si>
  <si>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</si>
  <si>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</si>
  <si>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</si>
  <si>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</si>
  <si>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</si>
  <si>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</si>
  <si>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</si>
  <si>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</si>
  <si>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</si>
  <si>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</si>
  <si>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</si>
  <si>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</si>
  <si>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</si>
  <si>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</si>
  <si>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</si>
  <si>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</si>
  <si>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</si>
  <si>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</si>
  <si>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</si>
  <si>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</si>
  <si>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</si>
  <si>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</si>
  <si>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</si>
  <si>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</si>
  <si>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</si>
  <si>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</si>
  <si>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</si>
  <si>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</si>
  <si>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</si>
  <si>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</si>
  <si>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</si>
  <si>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</si>
  <si>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</si>
  <si>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</si>
  <si>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</si>
  <si>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</si>
  <si>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</si>
  <si>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</si>
  <si>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</si>
  <si>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</si>
  <si>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</si>
  <si>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</si>
  <si>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</si>
  <si>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</si>
  <si>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</si>
  <si>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</si>
  <si>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</si>
  <si>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</si>
  <si>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</si>
  <si>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</si>
  <si>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</si>
  <si>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</si>
  <si>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</si>
  <si>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</si>
  <si>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</si>
  <si>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</si>
  <si>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</si>
  <si>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</si>
  <si>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</si>
  <si>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</si>
  <si>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</si>
  <si>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</si>
  <si>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</si>
  <si>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</si>
  <si>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</si>
  <si>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</si>
  <si>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</si>
  <si>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</si>
  <si>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</si>
  <si>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</si>
  <si>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</si>
  <si>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</si>
  <si>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</si>
  <si>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</si>
  <si>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</si>
  <si>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</si>
  <si>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</si>
  <si>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</si>
  <si>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</si>
  <si>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</si>
  <si>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</si>
  <si>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</si>
  <si>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</si>
  <si>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</si>
  <si>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</si>
  <si>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</si>
  <si>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</si>
  <si>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</si>
  <si>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</si>
  <si>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</si>
  <si>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</si>
  <si>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</si>
  <si>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</si>
  <si>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</si>
  <si>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</si>
  <si>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</si>
  <si>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</si>
  <si>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</si>
  <si>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</si>
  <si>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</si>
  <si>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</si>
  <si>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</si>
  <si>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</si>
  <si>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</si>
  <si>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</si>
  <si>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</si>
  <si>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</si>
  <si>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</si>
  <si>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</si>
  <si>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</si>
  <si>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</si>
  <si>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</si>
  <si>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</si>
  <si>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</si>
  <si>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</si>
  <si>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</si>
  <si>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</si>
  <si>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</si>
  <si>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</si>
  <si>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</si>
  <si>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</si>
  <si>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</si>
  <si>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</si>
  <si>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</si>
  <si>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</si>
  <si>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</si>
  <si>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</si>
  <si>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</si>
  <si>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</si>
  <si>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</si>
  <si>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</si>
  <si>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</si>
  <si>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</si>
  <si>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</si>
  <si>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</si>
  <si>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</si>
  <si>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</si>
  <si>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</si>
  <si>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</si>
  <si>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</si>
  <si>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</si>
  <si>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</si>
  <si>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</si>
  <si>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</si>
  <si>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</si>
  <si>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</si>
  <si>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</si>
  <si>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</si>
  <si>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</si>
  <si>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</si>
  <si>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</si>
  <si>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</si>
  <si>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</si>
  <si>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</si>
  <si>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</si>
  <si>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</si>
  <si>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</si>
  <si>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</si>
  <si>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</si>
  <si>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</si>
  <si>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</si>
  <si>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</si>
  <si>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</si>
  <si>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</si>
  <si>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</si>
  <si>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</si>
  <si>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</si>
  <si>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</si>
  <si>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</si>
  <si>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</si>
  <si>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</si>
  <si>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</si>
  <si>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</si>
  <si>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</si>
  <si>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</si>
  <si>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</si>
  <si>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</si>
  <si>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</si>
  <si>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</si>
  <si>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</si>
  <si>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</si>
  <si>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</si>
  <si>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</si>
  <si>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</si>
  <si>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</si>
  <si>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</si>
  <si>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</si>
  <si>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</si>
  <si>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</si>
  <si>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</si>
  <si>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</si>
  <si>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</si>
  <si>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</si>
  <si>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</si>
  <si>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</si>
  <si>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</si>
  <si>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</si>
  <si>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</si>
  <si>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</si>
  <si>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</si>
  <si>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</si>
  <si>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</si>
  <si>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</si>
  <si>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</si>
  <si>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</si>
  <si>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</si>
  <si>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</si>
  <si>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</si>
  <si>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</si>
  <si>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</si>
  <si>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</si>
  <si>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</si>
  <si>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</si>
  <si>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</si>
  <si>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</si>
  <si>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</si>
  <si>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</si>
  <si>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</si>
  <si>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</si>
  <si>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</si>
  <si>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</si>
  <si>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</si>
  <si>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</si>
  <si>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</si>
  <si>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</si>
  <si>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</si>
  <si>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</si>
  <si>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</si>
  <si>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</si>
  <si>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</si>
  <si>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</si>
  <si>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</si>
  <si>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</si>
  <si>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</si>
  <si>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</si>
  <si>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</si>
  <si>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</si>
  <si>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</si>
  <si>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</si>
  <si>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</si>
  <si>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</si>
  <si>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</si>
  <si>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</si>
  <si>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</si>
  <si>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</si>
  <si>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</si>
  <si>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</si>
  <si>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</si>
  <si>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</si>
  <si>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</si>
  <si>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</si>
  <si>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</si>
  <si>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</si>
  <si>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</si>
  <si>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</si>
  <si>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</si>
  <si>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</si>
  <si>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</si>
  <si>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</si>
  <si>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</si>
  <si>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</si>
  <si>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</si>
  <si>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</si>
  <si>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</si>
  <si>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</si>
  <si>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</si>
  <si>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</si>
  <si>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</si>
  <si>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</si>
  <si>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</si>
  <si>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</si>
  <si>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</si>
  <si>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</si>
  <si>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</si>
  <si>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</si>
  <si>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</si>
  <si>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</si>
  <si>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</si>
  <si>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</si>
  <si>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</si>
  <si>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</si>
  <si>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</si>
  <si>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</si>
  <si>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</si>
  <si>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</si>
  <si>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</si>
  <si>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</si>
  <si>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</si>
  <si>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</si>
  <si>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</si>
  <si>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</si>
  <si>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</si>
  <si>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</si>
  <si>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</si>
  <si>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</si>
  <si>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</si>
  <si>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</si>
  <si>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</si>
  <si>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</si>
  <si>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</si>
  <si>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</si>
  <si>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</si>
  <si>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</si>
  <si>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</si>
  <si>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</si>
  <si>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</si>
  <si>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</si>
  <si>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</si>
  <si>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</si>
  <si>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</si>
  <si>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</si>
  <si>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</si>
  <si>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</si>
  <si>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</si>
  <si>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</si>
  <si>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</si>
  <si>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</si>
  <si>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</si>
  <si>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</si>
  <si>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</si>
  <si>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</si>
  <si>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</si>
  <si>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</si>
  <si>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</si>
  <si>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</si>
  <si>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</si>
  <si>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</si>
  <si>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</si>
  <si>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</si>
  <si>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</si>
  <si>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</si>
  <si>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</si>
  <si>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</si>
  <si>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</si>
  <si>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</si>
  <si>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</si>
  <si>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</si>
  <si>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</si>
  <si>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</si>
  <si>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</si>
  <si>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</si>
  <si>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</si>
  <si>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</si>
  <si>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</si>
  <si>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</si>
  <si>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</si>
  <si>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</si>
  <si>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</si>
  <si>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</si>
  <si>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</si>
  <si>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</si>
  <si>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</si>
  <si>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</si>
  <si>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</si>
  <si>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</si>
  <si>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</si>
  <si>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</si>
  <si>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</si>
  <si>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</si>
  <si>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</si>
  <si>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</si>
  <si>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</si>
  <si>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</si>
  <si>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</si>
  <si>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</si>
  <si>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</si>
  <si>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</si>
  <si>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</si>
  <si>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</si>
  <si>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</si>
  <si>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</si>
  <si>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</si>
  <si>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</si>
  <si>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</si>
  <si>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</si>
  <si>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</si>
  <si>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</si>
  <si>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</si>
  <si>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</si>
  <si>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</si>
  <si>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</si>
  <si>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</si>
  <si>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</si>
  <si>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</si>
  <si>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</si>
  <si>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</si>
  <si>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</si>
  <si>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</si>
  <si>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</si>
  <si>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</si>
  <si>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</si>
  <si>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</si>
  <si>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</si>
  <si>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</si>
  <si>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</si>
  <si>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</si>
  <si>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</si>
  <si>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</si>
  <si>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</si>
  <si>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</si>
  <si>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</si>
  <si>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</si>
  <si>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</si>
  <si>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</si>
  <si>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</si>
  <si>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</si>
  <si>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</si>
  <si>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</si>
  <si>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</si>
  <si>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</si>
  <si>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</si>
  <si>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</si>
  <si>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</si>
  <si>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</si>
  <si>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</si>
  <si>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</si>
  <si>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</si>
  <si>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</si>
  <si>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</si>
  <si>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</si>
  <si>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</si>
  <si>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</si>
  <si>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</si>
  <si>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</si>
  <si>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</si>
  <si>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</si>
  <si>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</si>
  <si>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</si>
  <si>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</si>
  <si>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</si>
  <si>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</si>
  <si>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</si>
  <si>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</si>
  <si>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</si>
  <si>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</si>
  <si>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</si>
  <si>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</si>
  <si>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</si>
  <si>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</si>
  <si>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</si>
  <si>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</si>
  <si>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</si>
  <si>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</si>
  <si>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</si>
  <si>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</si>
  <si>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</si>
  <si>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</si>
  <si>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</si>
  <si>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</si>
  <si>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</si>
  <si>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</si>
  <si>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</si>
  <si>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</si>
  <si>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</si>
  <si>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</si>
  <si>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</si>
  <si>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</si>
  <si>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</si>
  <si>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</si>
  <si>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</si>
  <si>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</si>
  <si>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</si>
  <si>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</si>
  <si>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</si>
  <si>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</si>
  <si>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</si>
  <si>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</si>
  <si>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</si>
  <si>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</si>
  <si>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</si>
  <si>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</si>
  <si>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</si>
  <si>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</si>
  <si>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</si>
  <si>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</si>
  <si>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</si>
  <si>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</si>
  <si>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</si>
  <si>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</si>
  <si>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</si>
  <si>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</si>
  <si>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</si>
  <si>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</si>
  <si>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</si>
  <si>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</si>
  <si>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</si>
  <si>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</si>
  <si>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</si>
  <si>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</si>
  <si>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</si>
  <si>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</si>
  <si>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</si>
  <si>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</si>
  <si>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</si>
  <si>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</si>
  <si>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</si>
  <si>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</si>
  <si>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</si>
  <si>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</si>
  <si>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</si>
  <si>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</si>
  <si>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</si>
  <si>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</si>
  <si>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</si>
  <si>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</si>
  <si>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</si>
  <si>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</si>
  <si>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</si>
  <si>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</si>
  <si>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</si>
  <si>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</si>
  <si>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</si>
  <si>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</si>
  <si>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</si>
  <si>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</si>
  <si>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</si>
  <si>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</si>
  <si>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</si>
  <si>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</si>
  <si>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</si>
  <si>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</si>
  <si>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</si>
  <si>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</si>
  <si>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</si>
  <si>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</si>
  <si>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</si>
  <si>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</si>
  <si>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</si>
  <si>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</si>
  <si>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</si>
  <si>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</si>
  <si>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</si>
  <si>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</si>
  <si>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</si>
  <si>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</si>
  <si>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</si>
  <si>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</si>
  <si>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</si>
  <si>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</si>
  <si>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</si>
  <si>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</si>
  <si>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</si>
  <si>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</si>
  <si>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</si>
  <si>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</si>
  <si>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</si>
  <si>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</si>
  <si>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</si>
  <si>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</si>
  <si>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</si>
  <si>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</si>
  <si>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</si>
  <si>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</si>
  <si>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</si>
  <si>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</si>
  <si>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</si>
  <si>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</si>
  <si>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</si>
  <si>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</si>
  <si>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</si>
  <si>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</si>
  <si>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</si>
  <si>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</si>
  <si>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</si>
  <si>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</si>
  <si>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</si>
  <si>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</si>
  <si>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</si>
  <si>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</si>
  <si>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</si>
  <si>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</si>
  <si>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</si>
  <si>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</si>
  <si>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</si>
  <si>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</si>
  <si>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</si>
  <si>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</si>
  <si>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</si>
  <si>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</si>
  <si>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</si>
  <si>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</si>
  <si>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</si>
  <si>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</si>
  <si>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</si>
  <si>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</si>
  <si>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</si>
  <si>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</si>
  <si>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</si>
  <si>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</si>
  <si>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</si>
  <si>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</si>
  <si>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</si>
  <si>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</si>
  <si>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</si>
  <si>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</si>
  <si>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</si>
  <si>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</si>
  <si>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</si>
  <si>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</si>
  <si>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</si>
  <si>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</si>
  <si>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</si>
  <si>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</si>
  <si>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</si>
  <si>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</si>
  <si>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</si>
  <si>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</si>
  <si>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</si>
  <si>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</si>
  <si>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</si>
  <si>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</si>
  <si>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</si>
  <si>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</si>
  <si>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</si>
  <si>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</si>
  <si>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</si>
  <si>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</si>
  <si>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</si>
  <si>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</si>
  <si>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</si>
  <si>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</si>
  <si>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</si>
  <si>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</si>
  <si>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</si>
  <si>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</si>
  <si>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</si>
  <si>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</si>
  <si>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</si>
  <si>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</si>
  <si>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</si>
  <si>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</si>
  <si>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</si>
  <si>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</si>
  <si>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</si>
  <si>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</si>
  <si>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</si>
  <si>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</si>
  <si>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</si>
  <si>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</si>
  <si>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</si>
  <si>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</si>
  <si>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</si>
  <si>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</si>
  <si>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</si>
  <si>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</si>
  <si>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</si>
  <si>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</si>
  <si>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</si>
  <si>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</si>
  <si>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</si>
  <si>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</si>
  <si>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</si>
  <si>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</si>
  <si>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</si>
  <si>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</si>
  <si>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</si>
  <si>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</si>
  <si>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</si>
  <si>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</si>
  <si>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</si>
  <si>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</si>
  <si>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</si>
  <si>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</si>
  <si>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</si>
  <si>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</si>
  <si>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</si>
  <si>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</si>
  <si>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</si>
  <si>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</si>
  <si>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</si>
  <si>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</si>
  <si>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</si>
  <si>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</si>
  <si>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</si>
  <si>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</si>
  <si>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</si>
  <si>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</si>
  <si>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</si>
  <si>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</si>
  <si>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</si>
  <si>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</si>
  <si>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</si>
  <si>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</si>
  <si>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</si>
  <si>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</si>
  <si>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</si>
  <si>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</si>
  <si>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</si>
  <si>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</si>
  <si>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</si>
  <si>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</si>
  <si>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</si>
  <si>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</si>
  <si>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</si>
  <si>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</si>
  <si>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</si>
  <si>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</si>
  <si>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</si>
  <si>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</si>
  <si>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</si>
  <si>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</si>
  <si>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</si>
  <si>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</si>
  <si>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</si>
  <si>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</si>
  <si>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</si>
  <si>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</si>
  <si>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</si>
  <si>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</si>
  <si>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</si>
  <si>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</si>
  <si>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</si>
  <si>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</si>
  <si>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</si>
  <si>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</si>
  <si>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</si>
  <si>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</si>
  <si>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</si>
  <si>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</si>
  <si>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</si>
  <si>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</si>
  <si>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</si>
  <si>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</si>
  <si>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</si>
  <si>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</si>
  <si>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</si>
  <si>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</si>
  <si>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</si>
  <si>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</si>
  <si>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</si>
  <si>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</si>
  <si>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</si>
  <si>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</si>
  <si>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</si>
  <si>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</si>
  <si>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</si>
  <si>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</si>
  <si>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</si>
  <si>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</si>
  <si>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</si>
  <si>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</si>
  <si>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</si>
  <si>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</si>
  <si>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</si>
  <si>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</si>
  <si>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</si>
  <si>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</si>
  <si>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</si>
  <si>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</si>
  <si>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</si>
  <si>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</si>
  <si>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</si>
  <si>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</si>
  <si>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</si>
  <si>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</si>
  <si>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</si>
  <si>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</si>
  <si>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</si>
  <si>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</si>
  <si>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</si>
  <si>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</si>
  <si>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</si>
  <si>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</si>
  <si>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</si>
  <si>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</si>
  <si>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</si>
  <si>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</si>
  <si>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</si>
  <si>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</si>
  <si>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</si>
  <si>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</si>
  <si>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</si>
  <si>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</si>
  <si>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</si>
  <si>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</si>
  <si>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</si>
  <si>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</si>
  <si>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</si>
  <si>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</si>
  <si>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</si>
  <si>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</si>
  <si>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</si>
  <si>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</si>
  <si>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</si>
  <si>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</si>
  <si>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</si>
  <si>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</si>
  <si>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</si>
  <si>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</si>
  <si>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</si>
  <si>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</si>
  <si>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</si>
  <si>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</si>
  <si>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</si>
  <si>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</si>
  <si>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</si>
  <si>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</si>
  <si>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</si>
  <si>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</si>
  <si>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</si>
  <si>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</si>
  <si>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</si>
  <si>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</si>
  <si>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</si>
  <si>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</si>
  <si>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</si>
  <si>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</si>
  <si>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</si>
  <si>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</si>
  <si>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</si>
  <si>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</si>
  <si>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</si>
  <si>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</si>
  <si>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</si>
  <si>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</si>
  <si>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</si>
  <si>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</si>
  <si>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</si>
  <si>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</si>
  <si>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</si>
  <si>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</si>
  <si>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</si>
  <si>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</si>
  <si>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</si>
  <si>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</si>
  <si>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</si>
  <si>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</si>
  <si>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</si>
  <si>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</si>
  <si>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</si>
  <si>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</si>
  <si>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</si>
  <si>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</si>
  <si>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</si>
  <si>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</si>
  <si>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</si>
  <si>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</si>
  <si>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</si>
  <si>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</si>
  <si>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</si>
  <si>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</si>
  <si>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</si>
  <si>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</si>
  <si>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</si>
  <si>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</si>
  <si>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</si>
  <si>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</si>
  <si>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</si>
  <si>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</si>
  <si>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</si>
  <si>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</si>
  <si>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</si>
  <si>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</si>
  <si>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</si>
  <si>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</si>
  <si>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</si>
  <si>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</si>
  <si>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</si>
  <si>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</si>
  <si>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</si>
  <si>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</si>
  <si>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</si>
  <si>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</si>
  <si>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</si>
  <si>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</si>
  <si>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</si>
  <si>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</si>
  <si>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</si>
  <si>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</si>
  <si>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</si>
  <si>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</si>
  <si>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</si>
  <si>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</si>
  <si>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</si>
  <si>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</si>
  <si>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</si>
  <si>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</si>
  <si>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</si>
  <si>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</si>
  <si>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</si>
  <si>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</si>
  <si>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</si>
  <si>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</si>
  <si>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</si>
  <si>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</si>
  <si>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</si>
  <si>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</si>
  <si>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</si>
  <si>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</si>
  <si>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</si>
  <si>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</si>
  <si>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</si>
  <si>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</si>
  <si>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</si>
  <si>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</si>
  <si>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</si>
  <si>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</si>
  <si>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</si>
  <si>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</si>
  <si>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</si>
  <si>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</si>
  <si>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</si>
  <si>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</si>
  <si>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</si>
  <si>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</si>
  <si>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</si>
  <si>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</si>
  <si>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</si>
  <si>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</si>
  <si>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</si>
  <si>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</si>
  <si>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</si>
  <si>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</si>
  <si>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</si>
  <si>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</si>
  <si>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</si>
  <si>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</si>
  <si>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</si>
  <si>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</si>
  <si>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</si>
  <si>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</si>
  <si>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</si>
  <si>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</si>
  <si>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</si>
  <si>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</si>
  <si>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</si>
  <si>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</si>
  <si>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</si>
  <si>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</si>
  <si>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</si>
  <si>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</si>
  <si>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</si>
  <si>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</si>
  <si>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</si>
  <si>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</si>
  <si>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</si>
  <si>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</si>
  <si>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</si>
  <si>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</si>
  <si>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</si>
  <si>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</si>
  <si>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</si>
  <si>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</si>
  <si>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</si>
  <si>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</si>
  <si>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</si>
  <si>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</si>
  <si>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</si>
  <si>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</si>
  <si>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</si>
  <si>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</si>
  <si>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</si>
  <si>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</si>
  <si>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</si>
  <si>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</si>
  <si>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</si>
  <si>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</si>
  <si>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</si>
  <si>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</si>
  <si>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</si>
  <si>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</si>
  <si>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</si>
  <si>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</si>
  <si>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</si>
  <si>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</si>
  <si>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</si>
  <si>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</si>
  <si>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</si>
  <si>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</si>
  <si>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</si>
  <si>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</si>
  <si>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</si>
  <si>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</si>
  <si>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</si>
  <si>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</si>
  <si>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</si>
  <si>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</si>
  <si>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</si>
  <si>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</si>
  <si>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</si>
  <si>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</si>
  <si>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</si>
  <si>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</si>
  <si>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</si>
  <si>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</si>
  <si>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</si>
  <si>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</si>
  <si>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</si>
  <si>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</si>
  <si>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</si>
  <si>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</si>
  <si>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</si>
  <si>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</si>
  <si>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</si>
  <si>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</si>
  <si>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</si>
  <si>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</si>
  <si>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</si>
  <si>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</si>
  <si>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</si>
  <si>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</si>
  <si>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</si>
  <si>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</si>
  <si>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</si>
  <si>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</si>
  <si>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</si>
  <si>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</si>
  <si>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</si>
  <si>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</si>
  <si>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</si>
  <si>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</si>
  <si>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</si>
  <si>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</si>
  <si>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</si>
  <si>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</si>
  <si>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</si>
  <si>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</si>
  <si>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</si>
  <si>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</si>
  <si>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</si>
  <si>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</si>
  <si>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</si>
  <si>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</si>
  <si>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</si>
  <si>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</si>
  <si>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</si>
  <si>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</si>
  <si>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</si>
  <si>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</si>
  <si>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</si>
  <si>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</si>
  <si>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</si>
  <si>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</si>
  <si>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</si>
  <si>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</si>
  <si>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</si>
  <si>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</si>
  <si>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</si>
  <si>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</si>
  <si>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</si>
  <si>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</si>
  <si>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</si>
  <si>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</si>
  <si>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</si>
  <si>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</si>
  <si>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</si>
  <si>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</si>
  <si>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</si>
  <si>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</si>
  <si>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</si>
  <si>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</si>
  <si>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</si>
  <si>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</si>
  <si>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</si>
  <si>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</si>
  <si>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</si>
  <si>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</si>
  <si>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</si>
  <si>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</si>
  <si>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</si>
  <si>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</si>
  <si>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</si>
  <si>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</si>
  <si>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</si>
  <si>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</si>
  <si>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</si>
  <si>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</si>
  <si>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</si>
  <si>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</si>
  <si>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</si>
  <si>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</si>
  <si>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</si>
  <si>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</si>
  <si>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</si>
  <si>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</si>
  <si>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</si>
  <si>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</si>
  <si>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</si>
  <si>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</si>
  <si>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</si>
  <si>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</si>
  <si>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</si>
  <si>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</si>
  <si>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</si>
  <si>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</si>
  <si>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</si>
  <si>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</si>
  <si>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</si>
  <si>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</si>
  <si>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</si>
  <si>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</si>
  <si>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</si>
  <si>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</si>
  <si>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</si>
  <si>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</si>
  <si>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</si>
  <si>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</si>
  <si>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</si>
  <si>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</si>
  <si>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</si>
  <si>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</si>
  <si>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</si>
  <si>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</si>
  <si>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</si>
  <si>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</si>
  <si>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</si>
  <si>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</si>
  <si>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</si>
  <si>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</si>
  <si>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</si>
  <si>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</si>
  <si>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</si>
  <si>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</si>
  <si>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</si>
  <si>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</si>
  <si>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</si>
  <si>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</si>
  <si>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</si>
  <si>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</si>
  <si>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</si>
  <si>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</si>
  <si>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</si>
  <si>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</si>
  <si>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</si>
  <si>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</si>
  <si>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</si>
  <si>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</si>
  <si>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</si>
  <si>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</si>
  <si>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</si>
  <si>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</si>
  <si>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</si>
  <si>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</si>
  <si>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</si>
  <si>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</si>
  <si>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</si>
  <si>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</si>
  <si>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</si>
  <si>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</si>
  <si>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</si>
  <si>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</si>
  <si>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</si>
  <si>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</si>
  <si>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</si>
  <si>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</si>
  <si>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</si>
  <si>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</si>
  <si>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</si>
  <si>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</si>
  <si>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</si>
  <si>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</si>
  <si>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</si>
  <si>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</si>
  <si>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</si>
  <si>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</si>
  <si>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</si>
  <si>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</si>
  <si>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</si>
  <si>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</si>
  <si>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</si>
  <si>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</si>
  <si>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</si>
  <si>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</si>
  <si>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</si>
  <si>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</si>
  <si>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</si>
  <si>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</si>
  <si>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</si>
  <si>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</si>
  <si>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</si>
  <si>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</si>
  <si>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</si>
  <si>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</si>
  <si>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</si>
  <si>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</si>
  <si>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</si>
  <si>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</si>
  <si>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</si>
  <si>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</si>
  <si>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</si>
  <si>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</si>
  <si>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</si>
  <si>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</si>
  <si>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</si>
  <si>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</si>
  <si>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</si>
  <si>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</si>
  <si>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</si>
  <si>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</si>
  <si>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</si>
  <si>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</si>
  <si>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</si>
  <si>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</si>
  <si>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</si>
  <si>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</si>
  <si>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</si>
  <si>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</si>
  <si>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</si>
  <si>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</si>
  <si>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</si>
  <si>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</si>
  <si>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</si>
  <si>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</si>
  <si>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</si>
  <si>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</si>
  <si>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</si>
  <si>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</si>
  <si>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</si>
  <si>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</si>
  <si>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</si>
  <si>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</si>
  <si>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</si>
  <si>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</si>
  <si>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</si>
  <si>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</si>
  <si>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</si>
  <si>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</si>
  <si>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</si>
  <si>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</si>
  <si>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</si>
  <si>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</si>
  <si>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</si>
  <si>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</si>
  <si>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</si>
  <si>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</si>
  <si>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</si>
  <si>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</si>
  <si>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</si>
  <si>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</si>
  <si>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</si>
  <si>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</si>
  <si>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</si>
  <si>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</si>
  <si>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</si>
  <si>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</si>
  <si>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</si>
  <si>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</si>
  <si>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</si>
  <si>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</si>
  <si>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</si>
  <si>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</si>
  <si>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</si>
  <si>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</si>
  <si>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</si>
  <si>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</si>
  <si>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</si>
  <si>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</si>
  <si>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</si>
  <si>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</si>
  <si>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</si>
  <si>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</si>
  <si>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</si>
  <si>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</si>
  <si>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</si>
  <si>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</si>
  <si>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</si>
  <si>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</si>
  <si>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</si>
  <si>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</si>
  <si>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</si>
  <si>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</si>
  <si>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</si>
  <si>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</si>
  <si>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</si>
  <si>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</si>
  <si>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</si>
  <si>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</si>
  <si>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</si>
  <si>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</si>
  <si>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</si>
  <si>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</si>
  <si>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</si>
  <si>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</si>
  <si>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</si>
  <si>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</si>
  <si>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</si>
  <si>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</si>
  <si>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</si>
  <si>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</si>
  <si>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</si>
  <si>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</si>
  <si>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</si>
  <si>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</si>
  <si>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</si>
  <si>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</si>
  <si>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</si>
  <si>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</si>
  <si>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</si>
  <si>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</si>
  <si>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</si>
  <si>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</si>
  <si>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</si>
  <si>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</si>
  <si>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</si>
  <si>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</si>
  <si>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</si>
  <si>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</si>
  <si>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</si>
  <si>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</si>
  <si>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</si>
  <si>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</si>
  <si>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</si>
  <si>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</si>
  <si>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</si>
  <si>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</si>
  <si>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</si>
  <si>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</si>
  <si>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</si>
  <si>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</si>
  <si>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</si>
  <si>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</si>
  <si>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</si>
  <si>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</si>
  <si>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</si>
  <si>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</si>
  <si>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</si>
  <si>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</si>
  <si>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</si>
  <si>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</si>
  <si>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</si>
  <si>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</si>
  <si>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</si>
  <si>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</si>
  <si>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</si>
  <si>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</si>
  <si>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</si>
  <si>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</si>
  <si>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</si>
  <si>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</si>
  <si>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</si>
  <si>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</si>
  <si>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</si>
  <si>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</si>
  <si>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</si>
  <si>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</si>
  <si>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</si>
  <si>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</si>
  <si>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</si>
  <si>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</si>
  <si>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</si>
  <si>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</si>
  <si>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</si>
  <si>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</si>
  <si>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</si>
  <si>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</si>
  <si>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</si>
  <si>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</si>
  <si>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</si>
  <si>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</si>
  <si>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</si>
  <si>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</si>
  <si>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</si>
  <si>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</si>
  <si>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</si>
  <si>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</si>
  <si>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</si>
  <si>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</si>
  <si>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</si>
  <si>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</si>
  <si>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</si>
  <si>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</si>
  <si>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</si>
  <si>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</si>
  <si>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</si>
  <si>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</si>
  <si>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</si>
  <si>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</si>
  <si>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</si>
  <si>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</si>
  <si>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</si>
  <si>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</si>
  <si>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</si>
  <si>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</si>
  <si>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</si>
  <si>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</si>
  <si>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</si>
  <si>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</si>
  <si>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</si>
  <si>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</si>
  <si>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</si>
  <si>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</si>
  <si>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</si>
  <si>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</si>
  <si>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</si>
  <si>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</si>
  <si>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</si>
  <si>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</si>
  <si>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</si>
  <si>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</si>
  <si>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</si>
  <si>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</si>
  <si>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</si>
  <si>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</si>
  <si>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</si>
  <si>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</si>
  <si>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</si>
  <si>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</si>
  <si>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</si>
  <si>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</si>
  <si>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</si>
  <si>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</si>
  <si>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</si>
  <si>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</si>
  <si>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</si>
  <si>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</si>
  <si>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</si>
  <si>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</si>
  <si>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</si>
  <si>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</si>
  <si>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</si>
  <si>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</si>
  <si>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</si>
  <si>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</si>
  <si>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</si>
  <si>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</si>
  <si>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</si>
  <si>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</si>
  <si>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</si>
  <si>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</si>
  <si>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</si>
  <si>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</si>
  <si>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</si>
  <si>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</si>
  <si>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</si>
  <si>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</si>
  <si>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</si>
  <si>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</si>
  <si>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</si>
  <si>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</si>
  <si>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</si>
  <si>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</si>
  <si>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</si>
  <si>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</si>
  <si>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</si>
  <si>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</si>
  <si>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</si>
  <si>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</si>
  <si>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</si>
  <si>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</si>
  <si>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</si>
  <si>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</si>
  <si>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</si>
  <si>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</si>
  <si>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</si>
  <si>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</si>
  <si>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</si>
  <si>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</si>
  <si>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</si>
  <si>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</si>
  <si>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</si>
  <si>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</si>
  <si>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</si>
  <si>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</si>
  <si>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</si>
  <si>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</si>
  <si>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</si>
  <si>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</si>
  <si>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</si>
  <si>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</si>
  <si>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</si>
  <si>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</si>
  <si>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</si>
  <si>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</si>
  <si>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</si>
  <si>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</si>
  <si>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</si>
  <si>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</si>
  <si>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</si>
  <si>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</si>
  <si>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</si>
  <si>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</si>
  <si>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</si>
  <si>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</si>
  <si>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</si>
  <si>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</si>
  <si>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</si>
  <si>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</si>
  <si>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</si>
  <si>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</si>
  <si>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</si>
  <si>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</si>
  <si>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</si>
  <si>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</si>
  <si>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</si>
  <si>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</si>
  <si>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</si>
  <si>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</si>
  <si>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</si>
  <si>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</si>
  <si>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</si>
  <si>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</si>
  <si>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</si>
  <si>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</si>
  <si>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</si>
  <si>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</si>
  <si>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</si>
  <si>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</si>
  <si>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</si>
  <si>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</si>
  <si>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</si>
  <si>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</si>
  <si>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</si>
  <si>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</si>
  <si>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</si>
  <si>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</si>
  <si>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</si>
  <si>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</si>
  <si>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</si>
  <si>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</si>
  <si>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</si>
  <si>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</si>
  <si>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</si>
  <si>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</si>
  <si>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</si>
  <si>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</si>
  <si>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</si>
  <si>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</si>
  <si>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</si>
  <si>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</si>
  <si>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</si>
  <si>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</si>
  <si>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</si>
  <si>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</si>
  <si>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</si>
  <si>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</si>
  <si>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</si>
  <si>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</si>
  <si>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</si>
  <si>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</si>
  <si>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</si>
  <si>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</si>
  <si>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</si>
  <si>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</si>
  <si>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</si>
  <si>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</si>
  <si>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</si>
  <si>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</si>
  <si>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</si>
  <si>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</si>
  <si>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</si>
  <si>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</si>
  <si>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</si>
  <si>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</si>
  <si>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</si>
  <si>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</si>
  <si>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</si>
  <si>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</si>
  <si>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</si>
  <si>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</si>
  <si>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</si>
  <si>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</si>
  <si>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</si>
  <si>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</si>
  <si>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</si>
  <si>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</si>
  <si>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</si>
  <si>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</si>
  <si>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</si>
  <si>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</si>
  <si>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</si>
  <si>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</si>
  <si>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</si>
  <si>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</si>
  <si>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</si>
  <si>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</si>
  <si>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</si>
  <si>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</si>
  <si>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</si>
  <si>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</si>
  <si>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</si>
  <si>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</si>
  <si>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</si>
  <si>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</si>
  <si>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</si>
  <si>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</si>
  <si>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</si>
  <si>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</si>
  <si>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</si>
  <si>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</si>
  <si>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</si>
  <si>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</si>
  <si>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</si>
  <si>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</si>
  <si>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</si>
  <si>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</si>
  <si>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</si>
  <si>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</si>
  <si>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</si>
  <si>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</si>
  <si>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</si>
  <si>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</si>
  <si>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</si>
  <si>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</si>
  <si>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</si>
  <si>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</si>
  <si>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</si>
  <si>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</si>
  <si>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</si>
  <si>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</si>
  <si>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</si>
  <si>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</si>
  <si>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</si>
  <si>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</si>
  <si>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</si>
  <si>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</si>
  <si>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</si>
  <si>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</si>
  <si>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</si>
  <si>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</si>
  <si>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</si>
  <si>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</si>
  <si>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</si>
  <si>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</si>
  <si>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</si>
  <si>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</si>
  <si>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</si>
  <si>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</si>
  <si>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</si>
  <si>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</si>
  <si>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</si>
  <si>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</si>
  <si>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</si>
  <si>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</si>
  <si>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</si>
  <si>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</si>
  <si>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</si>
  <si>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</si>
  <si>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</si>
  <si>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</si>
  <si>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</si>
  <si>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</si>
  <si>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</si>
  <si>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</si>
  <si>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</si>
  <si>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</si>
  <si>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</si>
  <si>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</si>
  <si>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</si>
  <si>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</si>
  <si>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</si>
  <si>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</si>
  <si>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</si>
  <si>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</si>
  <si>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</si>
  <si>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</si>
  <si>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</si>
  <si>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</si>
  <si>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</si>
  <si>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</si>
  <si>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</si>
  <si>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</si>
  <si>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</si>
  <si>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</si>
  <si>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</si>
  <si>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</si>
  <si>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</si>
  <si>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</si>
  <si>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</si>
  <si>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</si>
  <si>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</si>
  <si>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</si>
  <si>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</si>
  <si>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</si>
  <si>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</si>
  <si>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</si>
  <si>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</si>
  <si>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</si>
  <si>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</si>
  <si>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</si>
  <si>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</si>
  <si>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</si>
  <si>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</si>
  <si>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</si>
  <si>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</si>
  <si>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</si>
  <si>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</si>
  <si>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</si>
  <si>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</si>
  <si>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</si>
  <si>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</si>
  <si>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</si>
  <si>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</si>
  <si>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</si>
  <si>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</si>
  <si>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</si>
  <si>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</si>
  <si>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</si>
  <si>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</si>
  <si>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</si>
  <si>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</si>
  <si>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</si>
  <si>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</si>
  <si>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</si>
  <si>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</si>
  <si>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</si>
  <si>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</si>
  <si>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</si>
  <si>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</si>
  <si>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</si>
  <si>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</si>
  <si>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</si>
  <si>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</si>
  <si>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</si>
  <si>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</si>
  <si>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</si>
  <si>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</si>
  <si>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</si>
  <si>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</si>
  <si>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</si>
  <si>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</si>
  <si>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</si>
  <si>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</si>
  <si>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</si>
  <si>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</si>
  <si>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</si>
  <si>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</si>
  <si>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</si>
  <si>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</si>
  <si>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</si>
  <si>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</si>
  <si>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</si>
  <si>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</si>
  <si>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</si>
  <si>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</si>
  <si>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</si>
  <si>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</si>
  <si>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</si>
  <si>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</si>
  <si>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</si>
  <si>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</si>
  <si>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</si>
  <si>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</si>
  <si>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</si>
  <si>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</si>
  <si>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</si>
  <si>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</si>
  <si>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</si>
  <si>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</si>
  <si>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</si>
  <si>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</si>
  <si>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</si>
  <si>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</si>
  <si>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</si>
  <si>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</si>
  <si>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</si>
  <si>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</si>
  <si>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</si>
  <si>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</si>
  <si>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</si>
  <si>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</si>
  <si>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</si>
  <si>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</si>
  <si>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</si>
  <si>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</si>
  <si>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</si>
  <si>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</si>
  <si>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</si>
  <si>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</si>
  <si>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</si>
  <si>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</si>
  <si>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</si>
  <si>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</si>
  <si>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</si>
  <si>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</si>
  <si>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</si>
  <si>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</si>
  <si>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</si>
  <si>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</si>
  <si>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</si>
  <si>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</si>
  <si>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</si>
  <si>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</si>
  <si>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</si>
  <si>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</si>
  <si>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</si>
  <si>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</si>
  <si>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</si>
  <si>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</si>
  <si>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</si>
  <si>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</si>
  <si>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</si>
  <si>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</si>
  <si>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</si>
  <si>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</si>
  <si>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</si>
  <si>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</si>
  <si>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</si>
  <si>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</si>
  <si>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</si>
  <si>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</si>
  <si>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</si>
  <si>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</si>
  <si>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</si>
  <si>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</si>
  <si>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</si>
  <si>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</si>
  <si>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</si>
  <si>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</si>
  <si>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</si>
  <si>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</si>
  <si>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</si>
  <si>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</si>
  <si>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</si>
  <si>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</si>
  <si>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</si>
  <si>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</si>
  <si>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</si>
  <si>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</si>
  <si>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</si>
  <si>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</si>
  <si>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</si>
  <si>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</si>
  <si>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</si>
  <si>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</si>
  <si>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</si>
  <si>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</si>
  <si>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</si>
  <si>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</si>
  <si>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</si>
  <si>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</si>
  <si>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</si>
  <si>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</si>
  <si>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</si>
  <si>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</si>
  <si>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</si>
  <si>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</si>
  <si>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</si>
  <si>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</si>
  <si>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</si>
  <si>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</si>
  <si>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</si>
  <si>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</si>
  <si>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</si>
  <si>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</si>
  <si>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</si>
  <si>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</si>
  <si>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</si>
  <si>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</si>
  <si>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</si>
  <si>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</si>
  <si>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</si>
  <si>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</si>
  <si>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</si>
  <si>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</si>
  <si>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</si>
  <si>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</si>
  <si>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</si>
  <si>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</si>
  <si>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</si>
  <si>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</si>
  <si>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</si>
  <si>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</si>
  <si>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</si>
  <si>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</si>
  <si>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</si>
  <si>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</si>
  <si>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</si>
  <si>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</si>
  <si>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</si>
  <si>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</si>
  <si>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</si>
  <si>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</si>
  <si>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</si>
  <si>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</si>
  <si>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</si>
  <si>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</si>
  <si>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</si>
  <si>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</si>
  <si>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</si>
  <si>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</si>
  <si>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</si>
  <si>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</si>
  <si>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</si>
  <si>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</si>
  <si>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</si>
  <si>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</si>
  <si>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</si>
  <si>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</si>
  <si>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</si>
  <si>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</si>
  <si>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</si>
  <si>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</si>
  <si>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</si>
  <si>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</si>
  <si>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</si>
  <si>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</si>
  <si>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</si>
  <si>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</si>
  <si>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</si>
  <si>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</si>
  <si>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</si>
  <si>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</si>
  <si>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</si>
  <si>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</si>
  <si>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</si>
  <si>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</si>
  <si>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</si>
  <si>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</si>
  <si>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</si>
  <si>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</si>
  <si>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</si>
  <si>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</si>
  <si>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</si>
  <si>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</si>
  <si>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</si>
  <si>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</si>
  <si>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</si>
  <si>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</si>
  <si>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</si>
  <si>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</si>
  <si>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</si>
  <si>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</si>
  <si>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</si>
  <si>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</si>
  <si>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</si>
  <si>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</si>
  <si>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</si>
  <si>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</si>
  <si>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</si>
  <si>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</si>
  <si>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</si>
  <si>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</si>
  <si>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</si>
  <si>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</si>
  <si>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</si>
  <si>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</si>
  <si>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</si>
  <si>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</si>
  <si>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</si>
  <si>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</si>
  <si>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</si>
  <si>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</si>
  <si>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</si>
  <si>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</si>
  <si>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</si>
  <si>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</si>
  <si>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</si>
  <si>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</si>
  <si>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</si>
  <si>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</si>
  <si>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</si>
  <si>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</si>
  <si>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</si>
  <si>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</si>
  <si>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</si>
  <si>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</si>
  <si>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</si>
  <si>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</si>
  <si>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</si>
  <si>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</si>
  <si>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</si>
  <si>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</si>
  <si>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</si>
  <si>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</si>
  <si>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</si>
  <si>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</si>
  <si>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</si>
  <si>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</si>
  <si>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</si>
  <si>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</si>
  <si>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</si>
  <si>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</si>
  <si>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</si>
  <si>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</si>
  <si>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</si>
  <si>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</si>
  <si>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</si>
  <si>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</si>
  <si>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</si>
  <si>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</si>
  <si>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</si>
  <si>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</si>
  <si>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</si>
  <si>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</si>
  <si>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</si>
  <si>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</si>
  <si>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</si>
  <si>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</si>
  <si>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</si>
  <si>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</si>
  <si>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</si>
  <si>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</si>
  <si>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</si>
  <si>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</si>
  <si>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</si>
  <si>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</si>
  <si>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</si>
  <si>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</si>
  <si>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</si>
  <si>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</si>
  <si>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</si>
  <si>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</si>
  <si>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</si>
  <si>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</si>
  <si>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</si>
  <si>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</si>
  <si>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</si>
  <si>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</si>
  <si>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</si>
  <si>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</si>
  <si>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</si>
  <si>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</si>
  <si>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</si>
  <si>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</si>
  <si>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</si>
  <si>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</si>
  <si>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</si>
  <si>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</si>
  <si>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</si>
  <si>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</si>
  <si>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</si>
  <si>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</si>
  <si>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</si>
  <si>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</si>
  <si>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</si>
  <si>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</si>
  <si>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</si>
  <si>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</si>
  <si>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</si>
  <si>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</si>
  <si>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</si>
  <si>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</si>
  <si>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</si>
  <si>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</si>
  <si>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</si>
  <si>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</si>
  <si>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</si>
  <si>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</si>
  <si>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</si>
  <si>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</si>
  <si>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</si>
  <si>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</si>
  <si>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</si>
  <si>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</si>
  <si>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</si>
  <si>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</si>
  <si>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</si>
  <si>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</si>
  <si>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</si>
  <si>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</si>
  <si>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</si>
  <si>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</si>
  <si>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</si>
  <si>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</si>
  <si>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</si>
  <si>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</si>
  <si>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</si>
  <si>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</si>
  <si>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</si>
  <si>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</si>
  <si>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</si>
  <si>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</si>
  <si>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</si>
  <si>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</si>
  <si>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</si>
  <si>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</si>
  <si>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</si>
  <si>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</si>
  <si>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</si>
  <si>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</si>
  <si>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</si>
  <si>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</si>
  <si>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</si>
  <si>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</si>
  <si>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</si>
  <si>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</si>
  <si>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</si>
  <si>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</si>
  <si>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</si>
  <si>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</si>
  <si>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</si>
  <si>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</si>
  <si>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</si>
  <si>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</si>
  <si>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</si>
  <si>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</si>
  <si>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</si>
  <si>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</si>
  <si>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</si>
  <si>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</si>
  <si>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</si>
  <si>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</si>
  <si>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</si>
  <si>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</si>
  <si>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</si>
  <si>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</si>
  <si>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</si>
  <si>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</si>
  <si>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</si>
  <si>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</si>
  <si>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</si>
  <si>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</si>
  <si>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</si>
  <si>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</si>
  <si>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</si>
  <si>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</si>
  <si>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</si>
  <si>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</si>
  <si>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</si>
  <si>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</si>
  <si>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</si>
  <si>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</si>
  <si>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</si>
  <si>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</si>
  <si>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</si>
  <si>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</si>
  <si>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</si>
  <si>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</si>
  <si>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</si>
  <si>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</si>
  <si>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</si>
  <si>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</si>
  <si>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</si>
  <si>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</si>
  <si>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</si>
  <si>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</si>
  <si>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</si>
  <si>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</si>
  <si>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</si>
  <si>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</si>
  <si>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</si>
  <si>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</si>
  <si>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</si>
  <si>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</si>
  <si>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</si>
  <si>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</si>
  <si>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</si>
  <si>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</si>
  <si>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</si>
  <si>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</si>
  <si>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</si>
  <si>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</si>
  <si>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</si>
  <si>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</si>
  <si>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</si>
  <si>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</si>
  <si>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</si>
  <si>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</si>
  <si>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</si>
  <si>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</si>
  <si>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</si>
  <si>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</si>
  <si>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</si>
  <si>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</si>
  <si>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</si>
  <si>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</si>
  <si>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</si>
  <si>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</si>
  <si>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</si>
  <si>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</si>
  <si>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</si>
  <si>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</si>
  <si>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</si>
  <si>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</si>
  <si>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</si>
  <si>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</si>
  <si>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</si>
  <si>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</si>
  <si>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</si>
  <si>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</si>
  <si>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</si>
  <si>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</si>
  <si>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</si>
  <si>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</si>
  <si>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</si>
  <si>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</si>
  <si>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</si>
  <si>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</si>
  <si>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</si>
  <si>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</si>
  <si>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</si>
  <si>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</si>
  <si>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</si>
  <si>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</si>
  <si>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</si>
  <si>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</si>
  <si>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</si>
  <si>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</si>
  <si>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</si>
  <si>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</si>
  <si>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</si>
  <si>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</si>
  <si>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</si>
  <si>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</si>
  <si>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</si>
  <si>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</si>
  <si>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</si>
  <si>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</si>
  <si>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</si>
  <si>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</si>
  <si>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</si>
  <si>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</si>
  <si>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</si>
  <si>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</si>
  <si>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</si>
  <si>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</si>
  <si>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</si>
  <si>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</si>
  <si>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</si>
  <si>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</si>
  <si>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</si>
  <si>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</si>
  <si>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</si>
  <si>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</si>
  <si>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</si>
  <si>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</si>
  <si>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</si>
  <si>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</si>
  <si>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</si>
  <si>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</si>
  <si>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</si>
  <si>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</si>
  <si>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</si>
  <si>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</si>
  <si>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</si>
  <si>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</si>
  <si>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</si>
  <si>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</si>
  <si>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</si>
  <si>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</si>
  <si>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</si>
  <si>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</si>
  <si>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</si>
  <si>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</si>
  <si>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</si>
  <si>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</si>
  <si>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</si>
  <si>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</si>
  <si>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</si>
  <si>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</si>
  <si>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</si>
  <si>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</si>
  <si>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</si>
  <si>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</si>
  <si>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</si>
  <si>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</si>
  <si>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</si>
  <si>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</si>
  <si>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</si>
  <si>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</si>
  <si>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</si>
  <si>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</si>
  <si>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</si>
  <si>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</si>
  <si>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</si>
  <si>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</si>
  <si>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</si>
  <si>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</si>
  <si>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</si>
  <si>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</si>
  <si>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</si>
  <si>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</si>
  <si>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</si>
  <si>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</si>
  <si>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</si>
  <si>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</si>
  <si>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</si>
  <si>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</si>
  <si>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</si>
  <si>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</si>
  <si>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</si>
  <si>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</si>
  <si>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</si>
  <si>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</si>
  <si>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</si>
  <si>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</si>
  <si>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</si>
  <si>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</si>
  <si>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</si>
  <si>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</si>
  <si>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</si>
  <si>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</si>
  <si>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</si>
  <si>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</si>
  <si>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</si>
  <si>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</si>
  <si>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</si>
  <si>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</si>
  <si>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</si>
  <si>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</si>
  <si>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</si>
  <si>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</si>
  <si>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</si>
  <si>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</si>
  <si>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</si>
  <si>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</si>
  <si>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</si>
  <si>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</si>
  <si>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</si>
  <si>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</si>
  <si>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</si>
  <si>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</si>
  <si>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</si>
  <si>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</si>
  <si>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</si>
  <si>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</si>
  <si>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</si>
  <si>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</si>
  <si>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</si>
  <si>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</si>
  <si>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</si>
  <si>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</si>
  <si>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</si>
  <si>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</si>
  <si>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</si>
  <si>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</si>
  <si>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</si>
  <si>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</si>
  <si>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</si>
  <si>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</si>
  <si>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</si>
  <si>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</si>
  <si>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</si>
  <si>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</si>
  <si>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</si>
  <si>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</si>
  <si>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</si>
  <si>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</si>
  <si>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</si>
  <si>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</si>
  <si>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</si>
  <si>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</si>
  <si>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</si>
  <si>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</si>
  <si>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</si>
  <si>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</si>
  <si>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</si>
  <si>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</si>
  <si>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</si>
  <si>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</si>
  <si>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</si>
  <si>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</si>
  <si>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</si>
  <si>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</si>
  <si>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</si>
  <si>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</si>
  <si>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</si>
  <si>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</si>
  <si>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</si>
  <si>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</si>
  <si>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</si>
  <si>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</si>
  <si>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</si>
  <si>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</si>
  <si>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</si>
  <si>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</si>
  <si>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</si>
  <si>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</si>
  <si>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</si>
  <si>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</si>
  <si>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</si>
  <si>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</si>
  <si>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</si>
  <si>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</si>
  <si>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</si>
  <si>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</si>
  <si>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</si>
  <si>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</si>
  <si>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</si>
  <si>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</si>
  <si>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</si>
  <si>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</si>
  <si>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</si>
  <si>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</si>
  <si>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</si>
  <si>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</si>
  <si>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</si>
  <si>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</si>
  <si>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</si>
  <si>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</si>
  <si>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</si>
  <si>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</si>
  <si>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</si>
  <si>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</si>
  <si>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</si>
  <si>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</si>
  <si>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</si>
  <si>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</si>
  <si>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</si>
  <si>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</si>
  <si>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</si>
  <si>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</si>
  <si>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</si>
  <si>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</si>
  <si>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</si>
  <si>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</si>
  <si>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</si>
  <si>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</si>
  <si>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</si>
  <si>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</si>
  <si>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</si>
  <si>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</si>
  <si>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</si>
  <si>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</si>
  <si>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</si>
  <si>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</si>
  <si>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</si>
  <si>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</si>
  <si>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</si>
  <si>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</si>
  <si>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</si>
  <si>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</si>
  <si>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</si>
  <si>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</si>
  <si>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</si>
  <si>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</si>
  <si>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</si>
  <si>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</si>
  <si>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</si>
  <si>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</si>
  <si>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</si>
  <si>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</si>
  <si>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</si>
  <si>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</si>
  <si>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</si>
  <si>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</si>
  <si>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</si>
  <si>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</si>
  <si>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</si>
  <si>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</si>
  <si>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</si>
  <si>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</si>
  <si>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</si>
  <si>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</si>
  <si>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</si>
  <si>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</si>
  <si>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</si>
  <si>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</si>
  <si>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</si>
  <si>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</si>
  <si>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</si>
  <si>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</si>
  <si>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</si>
  <si>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</si>
  <si>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</si>
  <si>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</si>
  <si>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</si>
  <si>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</si>
  <si>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</si>
  <si>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</si>
  <si>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</si>
  <si>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</si>
  <si>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</si>
  <si>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</si>
  <si>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</si>
  <si>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</si>
  <si>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</si>
  <si>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</si>
  <si>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</si>
  <si>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</si>
  <si>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</si>
  <si>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</si>
  <si>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</si>
  <si>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</si>
  <si>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</si>
  <si>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</si>
  <si>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</si>
  <si>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</si>
  <si>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</si>
  <si>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</si>
  <si>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</si>
  <si>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</si>
  <si>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</si>
  <si>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</si>
  <si>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</si>
  <si>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</si>
  <si>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</si>
  <si>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</si>
  <si>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</si>
  <si>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</si>
  <si>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</si>
  <si>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</si>
  <si>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</si>
  <si>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</si>
  <si>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</si>
  <si>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</si>
  <si>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</si>
  <si>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</si>
  <si>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</si>
  <si>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</si>
  <si>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</si>
  <si>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</si>
  <si>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</si>
  <si>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</si>
  <si>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</si>
  <si>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</si>
  <si>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</si>
  <si>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</si>
  <si>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</si>
  <si>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</si>
  <si>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</si>
  <si>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</si>
  <si>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</si>
  <si>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</si>
  <si>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</si>
  <si>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</si>
  <si>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</si>
  <si>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</si>
  <si>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</si>
  <si>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</si>
  <si>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</si>
  <si>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</si>
  <si>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</si>
  <si>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</si>
  <si>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</si>
  <si>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</si>
  <si>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</si>
  <si>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</si>
  <si>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</si>
  <si>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</si>
  <si>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</si>
  <si>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</si>
  <si>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</si>
  <si>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</si>
  <si>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</si>
  <si>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</si>
  <si>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</si>
  <si>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</si>
  <si>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</si>
  <si>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</si>
  <si>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</si>
  <si>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</si>
  <si>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</si>
  <si>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</si>
  <si>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</si>
  <si>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</si>
  <si>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</si>
  <si>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</si>
  <si>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</si>
  <si>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</si>
  <si>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</si>
  <si>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</si>
  <si>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</si>
  <si>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</si>
  <si>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</si>
  <si>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</si>
  <si>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</si>
  <si>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</si>
  <si>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</si>
  <si>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</si>
  <si>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</si>
  <si>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</si>
  <si>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</si>
  <si>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</si>
  <si>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</si>
  <si>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</si>
  <si>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</si>
  <si>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</si>
  <si>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</si>
  <si>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</si>
  <si>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</si>
  <si>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</si>
  <si>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</si>
  <si>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</si>
  <si>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</si>
  <si>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</si>
  <si>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</si>
  <si>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</si>
  <si>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</si>
  <si>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</si>
  <si>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</si>
  <si>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</si>
  <si>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</si>
  <si>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</si>
  <si>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</si>
  <si>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</si>
  <si>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</si>
  <si>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</si>
  <si>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</si>
  <si>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</si>
  <si>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</si>
  <si>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</si>
  <si>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</si>
  <si>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</si>
  <si>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</si>
  <si>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</si>
  <si>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</si>
  <si>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</si>
  <si>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</si>
  <si>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</si>
  <si>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</si>
  <si>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</si>
  <si>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</si>
  <si>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</si>
  <si>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</si>
  <si>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</si>
  <si>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</si>
  <si>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</si>
  <si>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</si>
  <si>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</si>
  <si>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</si>
  <si>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</si>
  <si>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</si>
  <si>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</si>
  <si>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</si>
  <si>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</si>
  <si>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</si>
  <si>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</si>
  <si>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</si>
  <si>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</si>
  <si>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</si>
  <si>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</si>
  <si>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</si>
  <si>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</si>
  <si>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</si>
  <si>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</si>
  <si>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</si>
  <si>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</si>
  <si>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</si>
  <si>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</si>
  <si>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</si>
  <si>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</si>
  <si>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</si>
  <si>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</si>
  <si>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</si>
  <si>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</si>
  <si>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</si>
  <si>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</si>
  <si>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</si>
  <si>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</si>
  <si>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</si>
  <si>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</si>
  <si>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</si>
  <si>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</si>
  <si>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</si>
  <si>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</si>
  <si>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</si>
  <si>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</si>
  <si>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</si>
  <si>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</si>
  <si>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</si>
  <si>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</si>
  <si>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</si>
  <si>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</si>
  <si>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</si>
  <si>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</si>
  <si>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</si>
  <si>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</si>
  <si>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</si>
  <si>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</si>
  <si>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</si>
  <si>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</si>
  <si>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</si>
  <si>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</si>
  <si>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</si>
  <si>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</si>
  <si>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</si>
  <si>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</si>
  <si>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</si>
  <si>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</si>
  <si>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</si>
  <si>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</si>
  <si>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</si>
  <si>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</si>
  <si>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</si>
  <si>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</si>
  <si>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</si>
  <si>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</si>
  <si>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</si>
  <si>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</si>
  <si>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</si>
  <si>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</si>
  <si>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</si>
  <si>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</si>
  <si>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</si>
  <si>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</si>
  <si>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</si>
  <si>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</si>
  <si>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</si>
  <si>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</si>
  <si>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</si>
  <si>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</si>
  <si>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</si>
  <si>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</si>
  <si>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</si>
  <si>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</si>
  <si>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</si>
  <si>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</si>
  <si>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</si>
  <si>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</si>
  <si>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</si>
  <si>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</si>
  <si>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</si>
  <si>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</si>
  <si>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</si>
  <si>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</si>
  <si>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</si>
  <si>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</si>
  <si>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</si>
  <si>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</si>
  <si>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</si>
  <si>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</si>
  <si>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</si>
  <si>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</si>
  <si>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</si>
  <si>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</si>
  <si>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</si>
  <si>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</si>
  <si>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</si>
  <si>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</si>
  <si>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</si>
  <si>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</si>
  <si>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</si>
  <si>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</si>
  <si>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</si>
  <si>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</si>
  <si>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</si>
  <si>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</si>
  <si>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</si>
  <si>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</si>
  <si>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</si>
  <si>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</si>
  <si>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</si>
  <si>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</si>
  <si>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</si>
  <si>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</si>
  <si>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</si>
  <si>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</si>
  <si>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</si>
  <si>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</si>
  <si>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</si>
  <si>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</si>
  <si>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</si>
  <si>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</si>
  <si>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</si>
  <si>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</si>
  <si>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</si>
  <si>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</si>
  <si>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</si>
  <si>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</si>
  <si>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</si>
  <si>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</si>
  <si>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</si>
  <si>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</si>
  <si>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</si>
  <si>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</si>
  <si>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</si>
  <si>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</si>
  <si>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</si>
  <si>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</si>
  <si>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</si>
  <si>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</si>
  <si>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</si>
  <si>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</si>
  <si>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</si>
  <si>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</si>
  <si>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</si>
  <si>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</si>
  <si>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</si>
  <si>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</si>
  <si>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</si>
  <si>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</si>
  <si>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</si>
  <si>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</si>
  <si>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</si>
  <si>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</si>
  <si>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</si>
  <si>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</si>
  <si>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</si>
  <si>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</si>
  <si>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</si>
  <si>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</si>
  <si>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</si>
  <si>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</si>
  <si>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</si>
  <si>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</si>
  <si>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</si>
  <si>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</si>
  <si>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</si>
  <si>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</si>
  <si>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</si>
  <si>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</si>
  <si>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</si>
  <si>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</si>
  <si>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</si>
  <si>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</si>
  <si>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</si>
  <si>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</si>
  <si>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</si>
  <si>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</si>
  <si>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</si>
  <si>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</si>
  <si>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</si>
  <si>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</si>
  <si>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</si>
  <si>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</si>
  <si>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</si>
  <si>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</si>
  <si>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</si>
  <si>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</si>
  <si>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</si>
  <si>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</si>
  <si>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</si>
  <si>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</si>
  <si>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</si>
  <si>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</si>
  <si>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</si>
  <si>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</si>
  <si>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</si>
  <si>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</si>
  <si>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</si>
  <si>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</si>
  <si>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</si>
  <si>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</si>
  <si>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</si>
  <si>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</si>
  <si>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</si>
  <si>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</si>
  <si>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</si>
  <si>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</si>
  <si>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</si>
  <si>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</si>
  <si>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</si>
  <si>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</si>
  <si>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</si>
  <si>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</si>
  <si>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</si>
  <si>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</si>
  <si>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</si>
  <si>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</si>
  <si>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</si>
  <si>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</si>
  <si>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</si>
  <si>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</si>
  <si>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</si>
  <si>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</si>
  <si>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</si>
  <si>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</si>
  <si>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</si>
  <si>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</si>
  <si>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</si>
  <si>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</si>
  <si>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</si>
  <si>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</si>
  <si>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</si>
  <si>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</si>
  <si>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</si>
  <si>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</si>
  <si>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</si>
  <si>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</si>
  <si>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</si>
  <si>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</si>
  <si>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</si>
  <si>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</si>
  <si>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</si>
  <si>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</si>
  <si>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</si>
  <si>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</si>
  <si>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</si>
  <si>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</si>
  <si>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</si>
  <si>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</si>
  <si>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</si>
  <si>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</si>
  <si>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</si>
  <si>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</si>
  <si>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</si>
  <si>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</si>
  <si>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</si>
  <si>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</si>
  <si>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</si>
  <si>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</si>
  <si>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</si>
  <si>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</si>
  <si>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</si>
  <si>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</si>
  <si>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</si>
  <si>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</si>
  <si>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</si>
  <si>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</si>
  <si>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</si>
  <si>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</si>
  <si>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</si>
  <si>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</si>
  <si>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</si>
  <si>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</si>
  <si>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</si>
  <si>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</si>
  <si>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</si>
  <si>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</si>
  <si>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</si>
  <si>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</si>
  <si>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</si>
  <si>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</si>
  <si>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</si>
  <si>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</si>
  <si>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</si>
  <si>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</si>
  <si>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</si>
  <si>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</si>
  <si>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</si>
  <si>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</si>
  <si>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</si>
  <si>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</si>
  <si>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</si>
  <si>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</si>
  <si>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</si>
  <si>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</si>
  <si>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</si>
  <si>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</si>
  <si>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</si>
  <si>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</si>
  <si>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</si>
  <si>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</si>
  <si>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</si>
  <si>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</si>
  <si>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</si>
  <si>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</si>
  <si>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</si>
  <si>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</si>
  <si>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</si>
  <si>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</si>
  <si>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</si>
  <si>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</si>
  <si>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</si>
  <si>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</si>
  <si>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</si>
  <si>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</si>
  <si>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</si>
  <si>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</si>
  <si>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</si>
  <si>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</si>
  <si>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</si>
  <si>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</si>
  <si>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</si>
  <si>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</si>
  <si>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</si>
  <si>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</si>
  <si>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</si>
  <si>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</si>
  <si>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</si>
  <si>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</si>
  <si>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</si>
  <si>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</si>
  <si>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</si>
  <si>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</si>
  <si>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</si>
  <si>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</si>
  <si>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</si>
  <si>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</si>
  <si>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</si>
  <si>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</si>
  <si>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</si>
  <si>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</si>
  <si>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</si>
  <si>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</si>
  <si>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</si>
  <si>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</si>
  <si>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</si>
  <si>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</si>
  <si>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</si>
  <si>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</si>
  <si>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</si>
  <si>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</si>
  <si>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</si>
  <si>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</si>
  <si>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</si>
  <si>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</si>
  <si>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</si>
  <si>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</si>
  <si>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</si>
  <si>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</si>
  <si>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</si>
  <si>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</si>
  <si>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</si>
  <si>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</si>
  <si>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</si>
  <si>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</si>
  <si>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</si>
  <si>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</si>
  <si>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</si>
  <si>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</si>
  <si>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</si>
  <si>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</si>
  <si>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</si>
  <si>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</si>
  <si>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</si>
  <si>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</si>
  <si>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</si>
  <si>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</si>
  <si>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</si>
  <si>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</si>
  <si>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</si>
  <si>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</si>
  <si>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</si>
  <si>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</si>
  <si>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</si>
  <si>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</si>
  <si>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</si>
  <si>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</si>
  <si>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</si>
  <si>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</si>
  <si>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</si>
  <si>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</si>
  <si>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</si>
  <si>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</si>
  <si>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</si>
  <si>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</si>
  <si>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</si>
  <si>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</si>
  <si>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</si>
  <si>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</si>
  <si>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</si>
  <si>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</si>
  <si>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</si>
  <si>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</si>
  <si>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</si>
  <si>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</si>
  <si>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</si>
  <si>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</si>
  <si>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</si>
  <si>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</si>
  <si>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</si>
  <si>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</si>
  <si>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</si>
  <si>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</si>
  <si>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</si>
  <si>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</si>
  <si>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</si>
  <si>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</si>
  <si>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</si>
  <si>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</si>
  <si>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</si>
  <si>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</si>
  <si>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</si>
  <si>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</si>
  <si>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</si>
  <si>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</si>
  <si>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</si>
  <si>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</si>
  <si>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</si>
  <si>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</si>
  <si>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</si>
  <si>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</si>
  <si>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</si>
  <si>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</si>
  <si>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</si>
  <si>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</si>
  <si>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</si>
  <si>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</si>
  <si>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</si>
  <si>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</si>
  <si>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</si>
  <si>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</si>
  <si>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</si>
  <si>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</si>
  <si>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</si>
  <si>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</si>
  <si>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</si>
  <si>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</si>
  <si>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</si>
  <si>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</si>
  <si>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</si>
  <si>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</si>
  <si>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</si>
  <si>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</si>
  <si>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</si>
  <si>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</si>
  <si>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</si>
  <si>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</si>
  <si>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</si>
  <si>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</si>
  <si>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</si>
  <si>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</si>
  <si>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</si>
  <si>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</si>
  <si>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</si>
  <si>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</si>
  <si>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</si>
  <si>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</si>
  <si>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</si>
  <si>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</si>
  <si>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</si>
  <si>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</si>
  <si>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</si>
  <si>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</si>
  <si>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</si>
  <si>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</si>
  <si>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</si>
  <si>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</si>
  <si>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</si>
  <si>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</si>
  <si>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</si>
  <si>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</si>
  <si>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</si>
  <si>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</si>
  <si>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</si>
  <si>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</si>
  <si>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</si>
  <si>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</si>
  <si>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</si>
  <si>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</si>
  <si>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</si>
  <si>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</si>
  <si>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</si>
  <si>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</si>
  <si>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</si>
  <si>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</si>
  <si>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</si>
  <si>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</si>
  <si>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</si>
  <si>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</si>
  <si>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</si>
  <si>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</si>
  <si>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</si>
  <si>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</si>
  <si>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</si>
  <si>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</si>
  <si>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</si>
  <si>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</si>
  <si>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</si>
  <si>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</si>
  <si>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</si>
  <si>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</si>
  <si>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</si>
  <si>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</si>
  <si>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</si>
  <si>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</si>
  <si>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</si>
  <si>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</si>
  <si>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</si>
  <si>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</si>
  <si>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</si>
  <si>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</si>
  <si>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</si>
  <si>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</si>
  <si>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</si>
  <si>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</si>
  <si>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</si>
  <si>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</si>
  <si>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</si>
  <si>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</si>
  <si>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</si>
  <si>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</si>
  <si>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</si>
  <si>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</si>
  <si>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</si>
  <si>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</si>
  <si>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</si>
  <si>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</si>
  <si>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</si>
  <si>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</si>
  <si>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</si>
  <si>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</si>
  <si>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</si>
  <si>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</si>
  <si>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</si>
  <si>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</si>
  <si>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</si>
  <si>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</si>
  <si>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</si>
  <si>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</si>
  <si>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</si>
  <si>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</si>
  <si>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</si>
  <si>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</si>
  <si>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</si>
  <si>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</si>
  <si>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</si>
  <si>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</si>
  <si>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</si>
  <si>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</si>
  <si>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</si>
  <si>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</si>
  <si>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</si>
  <si>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</si>
  <si>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</si>
  <si>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</si>
  <si>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</si>
  <si>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</si>
  <si>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</si>
  <si>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</si>
  <si>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</si>
  <si>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</si>
  <si>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</si>
  <si>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</si>
  <si>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</si>
  <si>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</si>
  <si>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</si>
  <si>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</si>
  <si>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</si>
  <si>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</si>
  <si>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</si>
  <si>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</si>
  <si>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</si>
  <si>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</si>
  <si>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</si>
  <si>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</si>
  <si>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</si>
  <si>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</si>
  <si>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</si>
  <si>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</si>
  <si>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</si>
  <si>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</si>
  <si>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</si>
  <si>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</si>
  <si>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</si>
  <si>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</si>
  <si>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</si>
  <si>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</si>
  <si>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</si>
  <si>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</si>
  <si>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</si>
  <si>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</si>
  <si>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</si>
  <si>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</si>
  <si>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</si>
  <si>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</si>
  <si>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</si>
  <si>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</si>
  <si>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</si>
  <si>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</si>
  <si>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</si>
  <si>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</si>
  <si>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</si>
  <si>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</si>
  <si>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</si>
  <si>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</si>
  <si>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</si>
  <si>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</si>
  <si>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</si>
  <si>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</si>
  <si>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</si>
  <si>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</si>
  <si>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</si>
  <si>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</si>
  <si>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</si>
  <si>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</si>
  <si>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</si>
  <si>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</si>
  <si>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</si>
  <si>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</si>
  <si>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</si>
  <si>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</si>
  <si>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</si>
  <si>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</si>
  <si>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</si>
  <si>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</si>
  <si>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</si>
  <si>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</si>
  <si>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</si>
  <si>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</si>
  <si>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</si>
  <si>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</si>
  <si>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</si>
  <si>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</si>
  <si>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</si>
  <si>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</si>
  <si>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</si>
  <si>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</si>
  <si>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</si>
  <si>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</si>
  <si>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</si>
  <si>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</si>
  <si>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</si>
  <si>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</si>
  <si>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</si>
  <si>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</si>
  <si>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</si>
  <si>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</si>
  <si>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</si>
  <si>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</si>
  <si>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</si>
  <si>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</si>
  <si>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</si>
  <si>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</si>
  <si>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</si>
  <si>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</si>
  <si>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</si>
  <si>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</si>
  <si>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</si>
  <si>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</si>
  <si>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</si>
  <si>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</si>
  <si>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</si>
  <si>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</si>
  <si>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</si>
  <si>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</si>
  <si>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</si>
  <si>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</si>
  <si>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</si>
  <si>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</si>
  <si>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</si>
  <si>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</si>
  <si>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</si>
  <si>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</si>
  <si>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</si>
  <si>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</si>
  <si>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</si>
  <si>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</si>
  <si>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</si>
  <si>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</si>
  <si>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</si>
  <si>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</si>
  <si>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</si>
  <si>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</si>
  <si>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</si>
  <si>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</si>
  <si>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</si>
  <si>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</si>
  <si>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</si>
  <si>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</si>
  <si>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</si>
  <si>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</si>
  <si>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</si>
  <si>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</si>
  <si>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</si>
  <si>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</si>
  <si>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</si>
  <si>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</si>
  <si>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</si>
  <si>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</si>
  <si>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</si>
  <si>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</si>
  <si>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</si>
  <si>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</si>
  <si>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</si>
  <si>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</si>
  <si>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</si>
  <si>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</si>
  <si>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</si>
  <si>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</si>
  <si>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</si>
  <si>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</si>
  <si>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</si>
  <si>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</si>
  <si>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</si>
  <si>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</si>
  <si>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</si>
  <si>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</si>
  <si>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</si>
  <si>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</si>
  <si>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</si>
  <si>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</si>
  <si>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</si>
  <si>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</si>
  <si>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</si>
  <si>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</si>
  <si>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</si>
  <si>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</si>
  <si>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</si>
  <si>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</si>
  <si>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</si>
  <si>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</si>
  <si>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</si>
  <si>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</si>
  <si>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</si>
  <si>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</si>
  <si>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</si>
  <si>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</si>
  <si>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</si>
  <si>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</si>
  <si>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</si>
  <si>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</si>
  <si>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</si>
  <si>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</si>
  <si>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</si>
  <si>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</si>
  <si>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</si>
  <si>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</si>
  <si>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</si>
  <si>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</si>
  <si>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</si>
  <si>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</si>
  <si>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</si>
  <si>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</si>
  <si>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</si>
  <si>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</si>
  <si>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</si>
  <si>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</si>
  <si>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</si>
  <si>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</si>
  <si>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</si>
  <si>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</si>
  <si>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</si>
  <si>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</si>
  <si>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</si>
  <si>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</si>
  <si>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</si>
  <si>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</si>
  <si>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</si>
  <si>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</si>
  <si>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</si>
  <si>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</si>
  <si>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</si>
  <si>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</si>
  <si>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</si>
  <si>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</si>
  <si>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</si>
  <si>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</si>
  <si>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</si>
  <si>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</si>
  <si>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</si>
  <si>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</si>
  <si>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</si>
  <si>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</si>
  <si>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</si>
  <si>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</si>
  <si>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</si>
  <si>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</si>
  <si>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</si>
  <si>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</si>
  <si>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</si>
  <si>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</si>
  <si>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</si>
  <si>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</si>
  <si>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</si>
  <si>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</si>
  <si>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</si>
  <si>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</si>
  <si>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</si>
  <si>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</si>
  <si>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</si>
  <si>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</si>
  <si>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</si>
  <si>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</si>
  <si>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</si>
  <si>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</si>
  <si>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</si>
  <si>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</si>
  <si>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</si>
  <si>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</si>
  <si>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</si>
  <si>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</si>
  <si>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</si>
  <si>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</si>
  <si>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</si>
  <si>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</si>
  <si>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</si>
  <si>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</si>
  <si>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</si>
  <si>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</si>
  <si>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</si>
  <si>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</si>
  <si>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</si>
  <si>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</si>
  <si>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</si>
  <si>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</si>
  <si>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</si>
  <si>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</si>
  <si>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</si>
  <si>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</si>
  <si>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</si>
  <si>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</si>
  <si>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</si>
  <si>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</si>
  <si>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</si>
  <si>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</si>
  <si>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</si>
  <si>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</si>
  <si>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</si>
  <si>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</si>
  <si>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</si>
  <si>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</si>
  <si>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</si>
  <si>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</si>
  <si>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</si>
  <si>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</si>
  <si>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</si>
  <si>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</si>
  <si>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</si>
  <si>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</si>
  <si>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</si>
  <si>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</si>
  <si>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</si>
  <si>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</si>
  <si>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</si>
  <si>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</si>
  <si>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</si>
  <si>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</si>
  <si>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</si>
  <si>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</si>
  <si>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</si>
  <si>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</si>
  <si>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</si>
  <si>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</si>
  <si>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</si>
  <si>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</si>
  <si>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</si>
  <si>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</si>
  <si>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</si>
  <si>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</si>
  <si>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</si>
  <si>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</si>
  <si>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</si>
  <si>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</si>
  <si>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</si>
  <si>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</si>
  <si>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</si>
  <si>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</si>
  <si>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</si>
  <si>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</si>
  <si>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</si>
  <si>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</si>
  <si>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</si>
  <si>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</si>
  <si>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</si>
  <si>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</si>
  <si>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</si>
  <si>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</si>
  <si>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</si>
  <si>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</si>
  <si>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</si>
  <si>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</si>
  <si>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</si>
  <si>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</si>
  <si>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</si>
  <si>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</si>
  <si>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</si>
  <si>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</si>
  <si>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</si>
  <si>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</si>
  <si>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</si>
  <si>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</si>
  <si>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</si>
  <si>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</si>
  <si>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</si>
  <si>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</si>
  <si>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</si>
  <si>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</si>
  <si>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</si>
  <si>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</si>
  <si>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</si>
  <si>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</si>
  <si>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</si>
  <si>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</si>
  <si>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</si>
  <si>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</si>
  <si>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</si>
  <si>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</si>
  <si>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</si>
  <si>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</si>
  <si>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</si>
  <si>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</si>
  <si>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</si>
  <si>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</si>
  <si>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</si>
  <si>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</si>
  <si>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</si>
  <si>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</si>
  <si>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</si>
  <si>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</si>
  <si>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</si>
  <si>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</si>
  <si>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</si>
  <si>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</si>
  <si>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</si>
  <si>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</si>
  <si>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</si>
  <si>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</si>
  <si>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</si>
  <si>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</si>
  <si>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</si>
  <si>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</si>
  <si>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</si>
  <si>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</si>
  <si>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</si>
  <si>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</si>
  <si>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</si>
  <si>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</si>
  <si>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</si>
  <si>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</si>
  <si>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</si>
  <si>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</si>
  <si>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</si>
  <si>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</si>
  <si>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</si>
  <si>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</si>
  <si>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</si>
  <si>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</si>
  <si>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</si>
  <si>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</si>
  <si>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</si>
  <si>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</si>
  <si>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</si>
  <si>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</si>
  <si>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</si>
  <si>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</si>
  <si>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</si>
  <si>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</si>
  <si>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</si>
  <si>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</si>
  <si>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</si>
  <si>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</si>
  <si>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</si>
  <si>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</si>
  <si>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</si>
  <si>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</si>
  <si>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</si>
  <si>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</si>
  <si>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</si>
  <si>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</si>
  <si>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</si>
  <si>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</si>
  <si>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</si>
  <si>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</si>
  <si>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</si>
  <si>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</si>
  <si>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</si>
  <si>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</si>
  <si>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</si>
  <si>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</si>
  <si>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</si>
  <si>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</si>
  <si>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</si>
  <si>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</si>
  <si>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</si>
  <si>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</si>
  <si>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</si>
  <si>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</si>
  <si>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</si>
  <si>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</si>
  <si>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</si>
  <si>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</si>
  <si>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</si>
  <si>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</si>
  <si>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</si>
  <si>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</si>
  <si>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</si>
  <si>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</si>
  <si>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</si>
  <si>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</si>
  <si>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</si>
  <si>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</si>
  <si>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</si>
  <si>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</si>
  <si>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</si>
  <si>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</si>
  <si>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</si>
  <si>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</si>
  <si>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</si>
  <si>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</si>
  <si>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</si>
  <si>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</si>
  <si>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</si>
  <si>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</si>
  <si>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</si>
  <si>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</si>
  <si>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</si>
  <si>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</si>
  <si>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</si>
  <si>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</si>
  <si>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</si>
  <si>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</si>
  <si>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</si>
  <si>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</si>
  <si>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</si>
  <si>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</si>
  <si>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</si>
  <si>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</si>
  <si>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</si>
  <si>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</si>
  <si>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</si>
  <si>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</si>
  <si>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</si>
  <si>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</si>
  <si>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</si>
  <si>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</si>
  <si>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</si>
  <si>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</si>
  <si>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</si>
  <si>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</si>
  <si>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</si>
  <si>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</si>
  <si>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</si>
  <si>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</si>
  <si>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</si>
  <si>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</si>
  <si>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</si>
  <si>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</si>
  <si>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</si>
  <si>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</si>
  <si>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</si>
  <si>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</si>
  <si>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</si>
  <si>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</si>
  <si>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</si>
  <si>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</si>
  <si>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</si>
  <si>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</si>
  <si>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</si>
  <si>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</si>
  <si>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</si>
  <si>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</si>
  <si>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</si>
  <si>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</si>
  <si>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</si>
  <si>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</si>
  <si>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</si>
  <si>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</si>
  <si>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</si>
  <si>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</si>
  <si>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</si>
  <si>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</si>
  <si>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</si>
  <si>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</si>
  <si>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</si>
  <si>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</si>
  <si>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</si>
  <si>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</si>
  <si>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</si>
  <si>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</si>
  <si>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</si>
  <si>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</si>
  <si>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</si>
  <si>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</si>
  <si>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</si>
  <si>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</si>
  <si>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</si>
  <si>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</si>
  <si>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</si>
  <si>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</si>
  <si>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</si>
  <si>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</si>
  <si>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</si>
  <si>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</si>
  <si>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</si>
  <si>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</si>
  <si>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</si>
  <si>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</si>
  <si>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</si>
  <si>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</si>
  <si>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</si>
  <si>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</si>
  <si>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</si>
  <si>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</si>
  <si>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</si>
  <si>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</si>
  <si>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</si>
  <si>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</si>
  <si>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</si>
  <si>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</si>
  <si>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</si>
  <si>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</si>
  <si>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</si>
  <si>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</si>
  <si>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</si>
  <si>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</si>
  <si>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</si>
  <si>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</si>
  <si>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</si>
  <si>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</si>
  <si>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</si>
  <si>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</si>
  <si>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</si>
  <si>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</si>
  <si>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</si>
  <si>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</si>
  <si>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</si>
  <si>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</si>
  <si>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</si>
  <si>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</si>
  <si>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</si>
  <si>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</si>
  <si>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</si>
  <si>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</si>
  <si>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</si>
  <si>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</si>
  <si>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</si>
  <si>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</si>
  <si>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</si>
  <si>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</si>
  <si>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</si>
  <si>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</si>
  <si>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</si>
  <si>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</si>
  <si>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</si>
  <si>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</si>
  <si>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</si>
  <si>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</si>
  <si>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</si>
  <si>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</si>
  <si>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</si>
  <si>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</si>
  <si>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</si>
  <si>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</si>
  <si>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</si>
  <si>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</si>
  <si>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</si>
  <si>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</si>
  <si>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</si>
  <si>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</si>
  <si>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</si>
  <si>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</si>
  <si>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</si>
  <si>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</si>
  <si>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</si>
  <si>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</si>
  <si>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</si>
  <si>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</si>
  <si>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</si>
  <si>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</si>
  <si>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</si>
  <si>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</si>
  <si>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</si>
  <si>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</si>
  <si>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</si>
  <si>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</si>
  <si>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</si>
  <si>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</si>
  <si>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</si>
  <si>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</si>
  <si>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</si>
  <si>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</si>
  <si>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</si>
  <si>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</si>
  <si>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</si>
  <si>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</si>
  <si>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</si>
  <si>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</si>
  <si>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</si>
  <si>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</si>
  <si>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</si>
  <si>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</si>
  <si>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</si>
  <si>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</si>
  <si>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</si>
  <si>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</si>
  <si>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</si>
  <si>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</si>
  <si>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</si>
  <si>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</si>
  <si>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</si>
  <si>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</si>
  <si>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</si>
  <si>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</si>
  <si>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</si>
  <si>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</si>
  <si>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</si>
  <si>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</si>
  <si>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</si>
  <si>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</si>
  <si>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</si>
  <si>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</si>
  <si>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</si>
  <si>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</si>
  <si>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</si>
  <si>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</si>
  <si>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</si>
  <si>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</si>
  <si>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</si>
  <si>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</si>
  <si>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</si>
  <si>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</si>
  <si>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</si>
  <si>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</si>
  <si>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</si>
  <si>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</si>
  <si>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</si>
  <si>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</si>
  <si>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</si>
  <si>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</si>
  <si>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</si>
  <si>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</si>
  <si>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</si>
  <si>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</si>
  <si>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</si>
  <si>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</si>
  <si>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</si>
  <si>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</si>
  <si>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</si>
  <si>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</si>
  <si>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</si>
  <si>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</si>
  <si>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</si>
  <si>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</si>
  <si>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</si>
  <si>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</si>
  <si>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</si>
  <si>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</si>
  <si>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</si>
  <si>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</si>
  <si>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</si>
  <si>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</si>
  <si>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</si>
  <si>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</si>
  <si>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</si>
  <si>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</si>
  <si>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</si>
  <si>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</si>
  <si>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</si>
  <si>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</si>
  <si>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</si>
  <si>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</si>
  <si>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</si>
  <si>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</si>
  <si>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</si>
  <si>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</si>
  <si>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</si>
  <si>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</si>
  <si>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</si>
  <si>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</si>
  <si>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</si>
  <si>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</si>
  <si>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</si>
  <si>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</si>
  <si>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</si>
  <si>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</si>
  <si>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</si>
  <si>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</si>
  <si>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</si>
  <si>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</si>
  <si>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</si>
  <si>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</si>
  <si>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</si>
  <si>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</si>
  <si>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</si>
  <si>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</si>
  <si>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</si>
  <si>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</si>
  <si>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</si>
  <si>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</si>
  <si>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</si>
  <si>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</si>
  <si>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</si>
  <si>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</si>
  <si>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</si>
  <si>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</si>
  <si>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</si>
  <si>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</si>
  <si>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</si>
  <si>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</si>
  <si>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</si>
  <si>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</si>
  <si>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</si>
  <si>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</si>
  <si>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</si>
  <si>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</si>
  <si>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</si>
  <si>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</si>
  <si>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</si>
  <si>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</si>
  <si>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</si>
  <si>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</si>
  <si>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</si>
  <si>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</si>
  <si>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</si>
  <si>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</si>
  <si>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</si>
  <si>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</si>
  <si>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</si>
  <si>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</si>
  <si>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</si>
  <si>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</si>
  <si>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</si>
  <si>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</si>
  <si>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</si>
  <si>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</si>
  <si>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</si>
  <si>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</si>
  <si>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</si>
  <si>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</si>
  <si>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</si>
  <si>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</si>
  <si>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</si>
  <si>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</si>
  <si>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</si>
  <si>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</si>
  <si>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</si>
  <si>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</si>
  <si>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</si>
  <si>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</si>
  <si>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</si>
  <si>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</si>
  <si>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</si>
  <si>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</si>
  <si>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</si>
  <si>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</si>
  <si>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</si>
  <si>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</si>
  <si>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</si>
  <si>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</si>
  <si>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</si>
  <si>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</si>
  <si>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</si>
  <si>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</si>
  <si>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</si>
  <si>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</si>
  <si>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</si>
  <si>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</si>
  <si>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</si>
  <si>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</si>
  <si>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</si>
  <si>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</si>
  <si>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</si>
  <si>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</si>
  <si>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</si>
  <si>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</si>
  <si>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</si>
  <si>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</si>
  <si>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</si>
  <si>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</si>
  <si>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</si>
  <si>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</si>
  <si>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</si>
  <si>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</si>
  <si>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</si>
  <si>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</si>
  <si>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</si>
  <si>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</si>
  <si>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</si>
  <si>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</si>
  <si>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</si>
  <si>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</si>
  <si>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</si>
  <si>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</si>
  <si>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</si>
  <si>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</si>
  <si>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</si>
  <si>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</si>
  <si>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</si>
  <si>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</si>
  <si>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</si>
  <si>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</si>
  <si>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</si>
  <si>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</si>
  <si>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</si>
  <si>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</si>
  <si>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</si>
  <si>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</si>
  <si>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</si>
  <si>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</si>
  <si>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</si>
  <si>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</si>
  <si>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</si>
  <si>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</si>
  <si>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</si>
  <si>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</si>
  <si>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</si>
  <si>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</si>
  <si>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</si>
  <si>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</si>
  <si>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</si>
  <si>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</si>
  <si>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</si>
  <si>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</si>
  <si>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</si>
  <si>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</si>
  <si>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</si>
  <si>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</si>
  <si>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</si>
  <si>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</si>
  <si>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</si>
  <si>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</si>
  <si>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</si>
  <si>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</si>
  <si>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</si>
  <si>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</si>
  <si>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</si>
  <si>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</si>
  <si>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</si>
  <si>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</si>
  <si>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</si>
  <si>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</si>
  <si>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</si>
  <si>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</si>
  <si>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</si>
  <si>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</si>
  <si>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</si>
  <si>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</si>
  <si>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</si>
  <si>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</si>
  <si>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</si>
  <si>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</si>
  <si>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</si>
  <si>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</si>
  <si>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</si>
  <si>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</si>
  <si>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</si>
  <si>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</si>
  <si>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</si>
  <si>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</si>
  <si>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</si>
  <si>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</si>
  <si>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</si>
  <si>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</si>
  <si>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</si>
  <si>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</si>
  <si>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</si>
  <si>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</si>
  <si>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</si>
  <si>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</si>
  <si>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</si>
  <si>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</si>
  <si>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</si>
  <si>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</si>
  <si>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</si>
  <si>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</si>
  <si>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</si>
  <si>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</si>
  <si>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</si>
  <si>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</si>
  <si>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</si>
  <si>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</si>
  <si>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</si>
  <si>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</si>
  <si>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</si>
  <si>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</si>
  <si>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</si>
  <si>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</si>
  <si>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</si>
  <si>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</si>
  <si>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</si>
  <si>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</si>
  <si>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</si>
  <si>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</si>
  <si>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</si>
  <si>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</si>
  <si>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</si>
  <si>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</si>
  <si>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</si>
  <si>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</si>
  <si>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</si>
  <si>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</si>
  <si>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</si>
  <si>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</si>
  <si>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</si>
  <si>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</si>
  <si>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</si>
  <si>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</si>
  <si>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</si>
  <si>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</si>
  <si>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</si>
  <si>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</si>
  <si>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</si>
  <si>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</si>
  <si>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</si>
  <si>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</si>
  <si>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</si>
  <si>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</si>
  <si>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</si>
  <si>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</si>
  <si>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</si>
  <si>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</si>
  <si>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</si>
  <si>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</si>
  <si>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</si>
  <si>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</si>
  <si>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</si>
  <si>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</si>
  <si>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</si>
  <si>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</si>
  <si>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</si>
  <si>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</si>
  <si>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</si>
  <si>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</si>
  <si>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</si>
  <si>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</si>
  <si>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</si>
  <si>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</si>
  <si>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</si>
  <si>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</si>
  <si>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</si>
  <si>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</si>
  <si>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</si>
  <si>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</si>
  <si>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</si>
  <si>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</si>
  <si>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</si>
  <si>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</si>
  <si>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</si>
  <si>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</si>
  <si>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</si>
  <si>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</si>
  <si>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</si>
  <si>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</si>
  <si>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</si>
  <si>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</si>
  <si>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</si>
  <si>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</si>
  <si>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</si>
  <si>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</si>
  <si>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</si>
  <si>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</si>
  <si>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</si>
  <si>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</si>
  <si>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</si>
  <si>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</si>
  <si>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</si>
  <si>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</si>
  <si>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</si>
  <si>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</si>
  <si>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</si>
  <si>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</si>
  <si>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</si>
  <si>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</si>
  <si>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</si>
  <si>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</si>
  <si>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</si>
  <si>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</si>
  <si>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</si>
  <si>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</si>
  <si>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</si>
  <si>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</si>
  <si>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</si>
  <si>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</si>
  <si>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</si>
  <si>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</si>
  <si>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</si>
  <si>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</si>
  <si>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</si>
  <si>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</si>
  <si>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</si>
  <si>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</si>
  <si>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</si>
  <si>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</si>
  <si>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</si>
  <si>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</si>
  <si>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</si>
  <si>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</si>
  <si>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</si>
  <si>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</si>
  <si>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</si>
  <si>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</si>
  <si>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</si>
  <si>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</si>
  <si>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</si>
  <si>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</si>
  <si>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</si>
  <si>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</si>
  <si>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</si>
  <si>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</si>
  <si>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</si>
  <si>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</si>
  <si>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</si>
  <si>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</si>
  <si>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</si>
  <si>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</si>
  <si>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</si>
  <si>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</si>
  <si>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</si>
  <si>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</si>
  <si>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</si>
  <si>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</si>
  <si>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</si>
  <si>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</si>
  <si>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</si>
  <si>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</si>
  <si>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</si>
  <si>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</si>
  <si>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</si>
  <si>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</si>
  <si>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</si>
  <si>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</si>
  <si>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</si>
  <si>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</si>
  <si>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</si>
  <si>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</si>
  <si>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</si>
  <si>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</si>
  <si>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</si>
  <si>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</si>
  <si>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</si>
  <si>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</si>
  <si>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</si>
  <si>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</si>
  <si>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</si>
  <si>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</si>
  <si>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</si>
  <si>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</si>
  <si>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</si>
  <si>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</si>
  <si>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</si>
  <si>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</si>
  <si>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</si>
  <si>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</si>
  <si>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</si>
  <si>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</si>
  <si>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</si>
  <si>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</si>
  <si>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</si>
  <si>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</si>
  <si>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</si>
  <si>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</si>
  <si>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</si>
  <si>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</si>
  <si>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</si>
  <si>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</si>
  <si>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</si>
  <si>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</si>
  <si>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</si>
  <si>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</si>
  <si>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</si>
  <si>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</si>
  <si>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</si>
  <si>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</si>
  <si>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</si>
  <si>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</si>
  <si>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</si>
  <si>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</si>
  <si>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</si>
  <si>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</si>
  <si>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</si>
  <si>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</si>
  <si>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</si>
  <si>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</si>
  <si>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</si>
  <si>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</si>
  <si>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</si>
  <si>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</si>
  <si>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</si>
  <si>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</si>
  <si>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</si>
  <si>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</si>
  <si>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</si>
  <si>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</si>
  <si>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</si>
  <si>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</si>
  <si>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</si>
  <si>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</si>
  <si>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</si>
  <si>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</si>
  <si>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</si>
  <si>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</si>
  <si>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</si>
  <si>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</si>
  <si>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</si>
  <si>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</si>
  <si>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</si>
  <si>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</si>
  <si>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</si>
  <si>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</si>
  <si>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</si>
  <si>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</si>
  <si>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</si>
  <si>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</si>
  <si>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</si>
  <si>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</si>
  <si>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</si>
  <si>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</si>
  <si>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</si>
  <si>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</si>
  <si>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</si>
  <si>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</si>
  <si>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</si>
  <si>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</si>
  <si>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</si>
  <si>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</si>
  <si>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</si>
  <si>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</si>
  <si>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</si>
  <si>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</si>
  <si>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</si>
  <si>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</si>
  <si>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</si>
  <si>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</si>
  <si>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</si>
  <si>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</si>
  <si>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</si>
  <si>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</si>
  <si>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</si>
  <si>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</si>
  <si>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</si>
  <si>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</si>
  <si>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</si>
  <si>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</si>
  <si>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</si>
  <si>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</si>
  <si>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</si>
  <si>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</si>
  <si>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</si>
  <si>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</si>
  <si>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</si>
  <si>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</si>
  <si>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</si>
  <si>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</si>
  <si>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</si>
  <si>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</si>
  <si>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</si>
  <si>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</si>
  <si>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</si>
  <si>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</si>
  <si>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</si>
  <si>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</si>
  <si>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</si>
  <si>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</si>
  <si>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</si>
  <si>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</si>
  <si>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</si>
  <si>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</si>
  <si>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</si>
  <si>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</si>
  <si>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</si>
  <si>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</si>
  <si>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</si>
  <si>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</si>
  <si>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</si>
  <si>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</si>
  <si>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</si>
  <si>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</si>
  <si>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</si>
  <si>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</si>
  <si>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</si>
  <si>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</si>
  <si>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</si>
  <si>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</si>
  <si>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</si>
  <si>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</si>
  <si>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</si>
  <si>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</si>
  <si>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</si>
  <si>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</si>
  <si>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</si>
  <si>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</si>
  <si>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</si>
  <si>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</si>
  <si>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</si>
  <si>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</si>
  <si>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</si>
  <si>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</si>
  <si>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</si>
  <si>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</si>
  <si>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</si>
  <si>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</si>
  <si>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</si>
  <si>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</si>
  <si>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</si>
  <si>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</si>
  <si>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</si>
  <si>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</si>
  <si>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</si>
  <si>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</si>
  <si>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</si>
  <si>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</si>
  <si>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</si>
  <si>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</si>
  <si>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</si>
  <si>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</si>
  <si>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</si>
  <si>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</si>
  <si>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</si>
  <si>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</si>
  <si>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</si>
  <si>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</si>
  <si>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</si>
  <si>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</si>
  <si>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</si>
  <si>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</si>
  <si>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</si>
  <si>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</si>
  <si>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</si>
  <si>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</si>
  <si>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</si>
  <si>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</si>
  <si>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</si>
  <si>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</si>
  <si>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</si>
  <si>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</si>
  <si>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</si>
  <si>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</si>
  <si>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</si>
  <si>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</si>
  <si>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</si>
  <si>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</si>
  <si>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</si>
  <si>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</si>
  <si>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</si>
  <si>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</si>
  <si>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</si>
  <si>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</si>
  <si>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</si>
  <si>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</si>
  <si>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</si>
  <si>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</si>
  <si>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</si>
  <si>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</si>
  <si>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</si>
  <si>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</si>
  <si>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</si>
  <si>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</si>
  <si>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</si>
  <si>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</si>
  <si>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</si>
  <si>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</si>
  <si>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</si>
  <si>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</si>
  <si>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</si>
  <si>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</si>
  <si>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</si>
  <si>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</si>
  <si>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</si>
  <si>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</si>
  <si>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</si>
  <si>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</si>
  <si>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</si>
  <si>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</si>
  <si>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</si>
  <si>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</si>
  <si>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</si>
  <si>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</si>
  <si>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</si>
  <si>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</si>
  <si>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</si>
  <si>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</si>
  <si>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</si>
  <si>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</si>
  <si>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</si>
  <si>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</si>
  <si>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</si>
  <si>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</si>
  <si>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</si>
  <si>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</si>
  <si>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</si>
  <si>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</si>
  <si>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</si>
  <si>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</si>
  <si>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</si>
  <si>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</si>
  <si>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</si>
  <si>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</si>
  <si>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</si>
  <si>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</si>
  <si>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</si>
  <si>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</si>
  <si>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</si>
  <si>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</si>
  <si>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</si>
  <si>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</si>
  <si>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</si>
  <si>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</si>
  <si>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</si>
  <si>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</si>
  <si>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</si>
  <si>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</si>
  <si>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</si>
  <si>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</si>
  <si>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</si>
  <si>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</si>
  <si>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</si>
  <si>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</si>
  <si>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</si>
  <si>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</si>
  <si>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</si>
  <si>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</si>
  <si>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</si>
  <si>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</si>
  <si>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</si>
  <si>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</si>
  <si>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</si>
  <si>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</si>
  <si>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</si>
  <si>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</si>
  <si>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</si>
  <si>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</si>
  <si>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</si>
  <si>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</si>
  <si>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</si>
  <si>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</si>
  <si>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</si>
  <si>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</si>
  <si>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</si>
  <si>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</si>
  <si>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</si>
  <si>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</si>
  <si>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</si>
  <si>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</si>
  <si>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</si>
  <si>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</si>
  <si>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</si>
  <si>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</si>
  <si>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</si>
  <si>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</si>
  <si>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</si>
  <si>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</si>
  <si>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</si>
  <si>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</si>
  <si>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</si>
  <si>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</si>
  <si>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</si>
  <si>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</si>
  <si>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</si>
  <si>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</si>
  <si>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</si>
  <si>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</si>
  <si>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</si>
  <si>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</si>
  <si>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</si>
  <si>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</si>
  <si>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</si>
  <si>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</si>
  <si>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</si>
  <si>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</si>
  <si>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</si>
  <si>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</si>
  <si>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</si>
  <si>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</si>
  <si>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</si>
  <si>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</si>
  <si>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</si>
  <si>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</si>
  <si>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</si>
  <si>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</si>
  <si>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</si>
  <si>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</si>
  <si>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</si>
  <si>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</si>
  <si>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</si>
  <si>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</si>
  <si>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</si>
  <si>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</si>
  <si>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</si>
  <si>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</si>
  <si>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</si>
  <si>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</si>
  <si>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</si>
  <si>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</si>
  <si>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</si>
  <si>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</si>
  <si>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</si>
  <si>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</si>
  <si>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</si>
  <si>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</si>
  <si>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</si>
  <si>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</si>
  <si>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</si>
  <si>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</si>
  <si>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</si>
  <si>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</si>
  <si>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</si>
  <si>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</si>
  <si>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</si>
  <si>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</si>
  <si>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</si>
  <si>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</si>
  <si>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</si>
  <si>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</si>
  <si>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</si>
  <si>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</si>
  <si>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</si>
  <si>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</si>
  <si>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</si>
  <si>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</si>
  <si>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</si>
  <si>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</si>
  <si>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</si>
  <si>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</si>
  <si>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</si>
  <si>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</si>
  <si>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</si>
  <si>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</si>
  <si>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</si>
  <si>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</si>
  <si>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</si>
  <si>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</si>
  <si>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</si>
  <si>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</si>
  <si>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</si>
  <si>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</si>
  <si>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</si>
  <si>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</si>
  <si>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</si>
  <si>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</si>
  <si>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</si>
  <si>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</si>
  <si>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</si>
  <si>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</si>
  <si>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</si>
  <si>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</si>
  <si>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</si>
  <si>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</si>
  <si>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</si>
  <si>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</si>
  <si>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</si>
  <si>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</si>
  <si>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</si>
  <si>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</si>
  <si>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</si>
  <si>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</si>
  <si>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</si>
  <si>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</si>
  <si>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</si>
  <si>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</si>
  <si>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</si>
  <si>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</si>
  <si>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</si>
  <si>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</si>
  <si>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</si>
  <si>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</si>
  <si>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</si>
  <si>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</si>
  <si>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</si>
  <si>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</si>
  <si>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</si>
  <si>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</si>
  <si>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</si>
  <si>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</si>
  <si>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</si>
  <si>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</si>
  <si>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</si>
  <si>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</si>
  <si>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</si>
  <si>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</si>
  <si>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</si>
  <si>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</si>
  <si>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</si>
  <si>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</si>
  <si>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</si>
  <si>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</si>
  <si>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</si>
  <si>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</si>
  <si>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</si>
  <si>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</si>
  <si>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</si>
  <si>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</si>
  <si>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</si>
  <si>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</si>
  <si>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</si>
  <si>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</si>
  <si>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</si>
  <si>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</si>
  <si>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</si>
  <si>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</si>
  <si>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</si>
  <si>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</si>
  <si>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</si>
  <si>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</si>
  <si>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</si>
  <si>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</si>
  <si>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</si>
  <si>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</si>
  <si>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</si>
  <si>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</si>
  <si>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</si>
  <si>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</si>
  <si>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</si>
  <si>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</si>
  <si>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</si>
  <si>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</si>
  <si>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</si>
  <si>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</si>
  <si>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</si>
  <si>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</si>
  <si>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</si>
  <si>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</si>
  <si>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</si>
  <si>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</si>
  <si>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</si>
  <si>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</si>
  <si>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</si>
  <si>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</si>
  <si>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</si>
  <si>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</si>
  <si>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</si>
  <si>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</si>
  <si>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</si>
  <si>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</si>
  <si>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</si>
  <si>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</si>
  <si>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</si>
  <si>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</si>
  <si>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</si>
  <si>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</si>
  <si>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</si>
  <si>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</si>
  <si>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</si>
  <si>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</si>
  <si>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</si>
  <si>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</si>
  <si>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</si>
  <si>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</si>
  <si>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</si>
  <si>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</si>
  <si>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</si>
  <si>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</si>
  <si>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</si>
  <si>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</si>
  <si>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</si>
  <si>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</si>
  <si>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</si>
  <si>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</si>
  <si>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</si>
  <si>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</si>
  <si>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</si>
  <si>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</si>
  <si>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</si>
  <si>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</si>
  <si>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</si>
  <si>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</si>
  <si>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</si>
  <si>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</si>
  <si>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</si>
  <si>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</si>
  <si>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</si>
  <si>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</si>
  <si>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</si>
  <si>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</si>
  <si>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</si>
  <si>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</si>
  <si>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</si>
  <si>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</si>
  <si>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</si>
  <si>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</si>
  <si>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</si>
  <si>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</si>
  <si>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</si>
  <si>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</si>
  <si>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</si>
  <si>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</si>
  <si>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</si>
  <si>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</si>
  <si>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</si>
  <si>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</si>
  <si>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</si>
  <si>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</si>
  <si>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</si>
  <si>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</si>
  <si>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</si>
  <si>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</si>
  <si>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</si>
  <si>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</si>
  <si>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</si>
  <si>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</si>
  <si>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</si>
  <si>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</si>
  <si>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</si>
  <si>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</si>
  <si>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</si>
  <si>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</si>
  <si>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</si>
  <si>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</si>
  <si>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</si>
  <si>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</si>
  <si>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</si>
  <si>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</si>
  <si>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</si>
  <si>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</si>
  <si>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</si>
  <si>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</si>
  <si>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</si>
  <si>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</si>
  <si>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</si>
  <si>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</si>
  <si>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</si>
  <si>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</si>
  <si>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</si>
  <si>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</si>
  <si>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</si>
  <si>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</si>
  <si>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</si>
  <si>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</si>
  <si>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</si>
  <si>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</si>
  <si>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</si>
  <si>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</si>
  <si>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</si>
  <si>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</si>
  <si>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</si>
  <si>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</si>
  <si>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</si>
  <si>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</si>
  <si>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</si>
  <si>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</si>
  <si>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</si>
  <si>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</si>
  <si>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</si>
  <si>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</si>
  <si>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</si>
  <si>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</si>
  <si>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</si>
  <si>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</si>
  <si>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</si>
  <si>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</si>
  <si>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</si>
  <si>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</si>
  <si>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</si>
  <si>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</si>
  <si>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</si>
  <si>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</si>
  <si>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</si>
  <si>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</si>
  <si>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</si>
  <si>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</si>
  <si>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</si>
  <si>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</si>
  <si>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</si>
  <si>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</si>
  <si>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</si>
  <si>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</si>
  <si>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</si>
  <si>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</si>
  <si>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</si>
  <si>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</si>
  <si>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</si>
  <si>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</si>
  <si>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</si>
  <si>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</si>
  <si>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</si>
  <si>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</si>
  <si>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</si>
  <si>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</si>
  <si>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</si>
  <si>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</si>
  <si>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</si>
  <si>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</si>
  <si>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</si>
  <si>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</si>
  <si>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</si>
  <si>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</si>
  <si>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</si>
  <si>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</si>
  <si>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</si>
  <si>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</si>
  <si>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</si>
  <si>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</si>
  <si>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</si>
  <si>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</si>
  <si>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</si>
  <si>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</si>
  <si>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</si>
  <si>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</si>
  <si>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</si>
  <si>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</si>
  <si>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</si>
  <si>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</si>
  <si>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</si>
  <si>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</si>
  <si>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</si>
  <si>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</si>
  <si>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</si>
  <si>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</si>
  <si>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</si>
  <si>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</si>
  <si>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</si>
  <si>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</si>
  <si>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</si>
  <si>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</si>
  <si>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</si>
  <si>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</si>
  <si>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</si>
  <si>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</si>
  <si>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</si>
  <si>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</si>
  <si>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</si>
  <si>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</si>
  <si>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</si>
  <si>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</si>
  <si>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</si>
  <si>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</si>
  <si>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</si>
  <si>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</si>
  <si>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</si>
  <si>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</si>
  <si>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</si>
  <si>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</si>
  <si>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</si>
  <si>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</si>
  <si>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</si>
  <si>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</si>
  <si>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</si>
  <si>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</si>
  <si>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</si>
  <si>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</si>
  <si>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</si>
  <si>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</si>
  <si>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</si>
  <si>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</si>
  <si>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</si>
  <si>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</si>
  <si>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</si>
  <si>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</si>
  <si>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</si>
  <si>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</si>
  <si>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</si>
  <si>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</si>
  <si>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</si>
  <si>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</si>
  <si>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</si>
  <si>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</si>
  <si>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</si>
  <si>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</si>
  <si>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</si>
  <si>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</si>
  <si>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</si>
  <si>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</si>
  <si>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</si>
  <si>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</si>
  <si>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</si>
  <si>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</si>
  <si>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</si>
  <si>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</si>
  <si>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</si>
  <si>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</si>
  <si>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</si>
  <si>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</si>
  <si>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</si>
  <si>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</si>
  <si>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</si>
  <si>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</si>
  <si>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</si>
  <si>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</si>
  <si>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</si>
  <si>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</si>
  <si>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</si>
  <si>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</si>
  <si>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</si>
  <si>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</si>
  <si>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</si>
  <si>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</si>
  <si>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</si>
  <si>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</si>
  <si>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</si>
  <si>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</si>
  <si>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</si>
  <si>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</si>
  <si>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</si>
  <si>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</si>
  <si>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</si>
  <si>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</si>
  <si>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</si>
  <si>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</si>
  <si>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</si>
  <si>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</si>
  <si>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</si>
  <si>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</si>
  <si>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</si>
  <si>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</si>
  <si>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</si>
  <si>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</si>
  <si>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</si>
  <si>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</si>
  <si>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</si>
  <si>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</si>
  <si>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</si>
  <si>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</si>
  <si>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</si>
  <si>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</si>
  <si>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</si>
  <si>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</si>
  <si>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</si>
  <si>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</si>
  <si>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</si>
  <si>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</si>
  <si>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</si>
  <si>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</si>
  <si>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</si>
  <si>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</si>
  <si>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</si>
  <si>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</si>
  <si>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</si>
  <si>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</si>
  <si>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</si>
  <si>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</si>
  <si>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</si>
  <si>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</si>
  <si>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</si>
  <si>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</si>
  <si>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</si>
  <si>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</si>
  <si>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</si>
  <si>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</si>
  <si>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</si>
  <si>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</si>
  <si>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</si>
  <si>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</si>
  <si>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</si>
  <si>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</si>
  <si>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</si>
  <si>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</si>
  <si>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</si>
  <si>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</si>
  <si>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</si>
  <si>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</si>
  <si>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</si>
  <si>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</si>
  <si>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</si>
  <si>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</si>
  <si>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</si>
  <si>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</si>
  <si>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</si>
  <si>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</si>
  <si>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</si>
  <si>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</si>
  <si>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</si>
  <si>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</si>
  <si>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</si>
  <si>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</si>
  <si>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</si>
  <si>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</si>
  <si>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</si>
  <si>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</si>
  <si>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</si>
  <si>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</si>
  <si>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</si>
  <si>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</si>
  <si>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</si>
  <si>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</si>
  <si>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</si>
  <si>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</si>
  <si>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</si>
  <si>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</si>
  <si>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</si>
  <si>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</si>
  <si>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</si>
  <si>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</si>
  <si>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</si>
  <si>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</si>
  <si>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</si>
  <si>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</si>
  <si>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</si>
  <si>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</si>
  <si>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</si>
  <si>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</si>
  <si>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</si>
  <si>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</si>
  <si>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</si>
  <si>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</si>
  <si>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</si>
  <si>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</si>
  <si>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</si>
  <si>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</si>
  <si>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</si>
  <si>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</si>
  <si>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</si>
  <si>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</si>
  <si>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</si>
  <si>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</si>
  <si>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</si>
  <si>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</si>
  <si>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</si>
  <si>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</si>
  <si>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</si>
  <si>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</si>
  <si>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</si>
  <si>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</si>
  <si>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</si>
  <si>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</si>
  <si>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</si>
  <si>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</si>
  <si>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</si>
  <si>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</si>
  <si>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</si>
  <si>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</si>
  <si>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</si>
  <si>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</si>
  <si>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</si>
  <si>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</si>
  <si>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</si>
  <si>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</si>
  <si>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</si>
  <si>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</si>
  <si>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</si>
  <si>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</si>
  <si>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</si>
  <si>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</si>
  <si>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</si>
  <si>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</si>
  <si>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</si>
  <si>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</si>
  <si>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</si>
  <si>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</si>
  <si>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</si>
  <si>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</si>
  <si>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</si>
  <si>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</si>
  <si>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</si>
  <si>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</si>
  <si>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</si>
  <si>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</si>
  <si>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</si>
  <si>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</si>
  <si>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</si>
  <si>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</si>
  <si>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</si>
  <si>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</si>
  <si>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</si>
  <si>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</si>
  <si>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</si>
  <si>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</si>
  <si>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</si>
  <si>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</si>
  <si>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</si>
  <si>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</si>
  <si>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</si>
  <si>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</si>
  <si>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</si>
  <si>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</si>
  <si>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</si>
  <si>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</si>
  <si>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</si>
  <si>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</si>
  <si>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</si>
  <si>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</si>
  <si>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</si>
  <si>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</si>
  <si>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</si>
  <si>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</si>
  <si>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</si>
  <si>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</si>
  <si>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</si>
  <si>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</si>
  <si>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</si>
  <si>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</si>
  <si>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</si>
  <si>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</si>
  <si>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</si>
  <si>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</si>
  <si>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</si>
  <si>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</si>
  <si>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</si>
  <si>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</si>
  <si>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</si>
  <si>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</si>
  <si>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</si>
  <si>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</si>
  <si>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</si>
  <si>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</si>
  <si>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</si>
  <si>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</si>
  <si>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</si>
  <si>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</si>
  <si>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</si>
  <si>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</si>
  <si>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</si>
  <si>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</si>
  <si>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</si>
  <si>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</si>
  <si>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</si>
  <si>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</si>
  <si>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</si>
  <si>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</si>
  <si>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</si>
  <si>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</si>
  <si>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</si>
  <si>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</si>
  <si>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</si>
  <si>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</si>
  <si>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</si>
  <si>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</si>
  <si>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</si>
  <si>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</si>
  <si>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</si>
  <si>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</si>
  <si>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</si>
  <si>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</si>
  <si>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</si>
  <si>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</si>
  <si>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</si>
  <si>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</si>
  <si>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</si>
  <si>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</si>
  <si>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</si>
  <si>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</si>
  <si>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</si>
  <si>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</si>
  <si>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</si>
  <si>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</si>
  <si>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</si>
  <si>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</si>
  <si>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</si>
  <si>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</si>
  <si>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</si>
  <si>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</si>
  <si>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</si>
  <si>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</si>
  <si>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</si>
  <si>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</si>
  <si>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</si>
  <si>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</si>
  <si>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</si>
  <si>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</si>
  <si>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</si>
  <si>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</si>
  <si>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</si>
  <si>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</si>
  <si>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</si>
  <si>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</si>
  <si>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</si>
  <si>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</si>
  <si>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</si>
  <si>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</si>
  <si>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</si>
  <si>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</si>
  <si>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</si>
  <si>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</si>
  <si>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</si>
  <si>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</si>
  <si>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</si>
  <si>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</si>
  <si>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</si>
  <si>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</si>
  <si>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</si>
  <si>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</si>
  <si>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</si>
  <si>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</si>
  <si>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</si>
  <si>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</si>
  <si>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</si>
  <si>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</si>
  <si>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</si>
  <si>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</si>
  <si>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</si>
  <si>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</si>
  <si>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</si>
  <si>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</si>
  <si>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</si>
  <si>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</si>
  <si>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</si>
  <si>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</si>
  <si>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</si>
  <si>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</si>
  <si>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</si>
  <si>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</si>
  <si>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</si>
  <si>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</si>
  <si>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</si>
  <si>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</si>
  <si>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</si>
  <si>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</si>
  <si>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</si>
  <si>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</si>
  <si>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</si>
  <si>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</si>
  <si>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</si>
  <si>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</si>
  <si>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</si>
  <si>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</si>
  <si>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</si>
  <si>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</si>
  <si>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</si>
  <si>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</si>
  <si>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</si>
  <si>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</si>
  <si>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</si>
  <si>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</si>
  <si>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</si>
  <si>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</si>
  <si>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</si>
  <si>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</si>
  <si>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</si>
  <si>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</si>
  <si>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</si>
  <si>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</si>
  <si>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</si>
  <si>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</si>
  <si>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</si>
  <si>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</si>
  <si>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</si>
  <si>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</si>
  <si>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</si>
  <si>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</si>
  <si>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</si>
  <si>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</si>
  <si>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</si>
  <si>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</si>
  <si>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</si>
  <si>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</si>
  <si>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</si>
  <si>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</si>
  <si>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</si>
  <si>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</si>
  <si>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</si>
  <si>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</si>
  <si>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</si>
  <si>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</si>
  <si>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</si>
  <si>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</si>
  <si>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</si>
  <si>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</si>
  <si>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</si>
  <si>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</si>
  <si>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</si>
  <si>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</si>
  <si>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</si>
  <si>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</si>
  <si>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</si>
  <si>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</si>
  <si>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</si>
  <si>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</si>
  <si>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</si>
  <si>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</si>
  <si>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</si>
  <si>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</si>
  <si>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</si>
  <si>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</si>
  <si>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</si>
  <si>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</si>
  <si>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</si>
  <si>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</si>
  <si>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</si>
  <si>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</si>
  <si>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</si>
  <si>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</si>
  <si>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</si>
  <si>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</si>
  <si>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</si>
  <si>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</si>
  <si>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</si>
  <si>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</si>
  <si>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</si>
  <si>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</si>
  <si>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</si>
  <si>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</si>
  <si>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</si>
  <si>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</si>
  <si>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</si>
  <si>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</si>
  <si>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</si>
  <si>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</si>
  <si>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</si>
  <si>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</si>
  <si>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</si>
  <si>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</si>
  <si>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</si>
  <si>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</si>
  <si>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</si>
  <si>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</si>
  <si>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</si>
  <si>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</si>
  <si>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</si>
  <si>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</si>
  <si>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</si>
  <si>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</si>
  <si>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</si>
  <si>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</si>
  <si>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</si>
  <si>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</si>
  <si>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</si>
  <si>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</si>
  <si>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</si>
  <si>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</si>
  <si>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</si>
  <si>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</si>
  <si>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</si>
  <si>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</si>
  <si>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</si>
  <si>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</si>
  <si>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</si>
  <si>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</si>
  <si>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</si>
  <si>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</si>
  <si>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</si>
  <si>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</si>
  <si>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</si>
  <si>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</si>
  <si>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</si>
  <si>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</si>
  <si>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</si>
  <si>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</si>
  <si>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</si>
  <si>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</si>
  <si>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</si>
  <si>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</si>
  <si>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</si>
  <si>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</si>
  <si>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</si>
  <si>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</si>
  <si>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</si>
  <si>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</si>
  <si>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</si>
  <si>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</si>
  <si>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</si>
  <si>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</si>
  <si>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</si>
  <si>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</si>
  <si>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</si>
  <si>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</si>
  <si>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</si>
  <si>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</si>
  <si>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</si>
  <si>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</si>
  <si>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</si>
  <si>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</si>
  <si>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</si>
  <si>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</si>
  <si>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</si>
  <si>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</si>
  <si>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</si>
  <si>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</si>
  <si>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</si>
  <si>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</si>
  <si>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</si>
  <si>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</si>
  <si>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</si>
  <si>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</si>
  <si>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</si>
  <si>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</si>
  <si>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</si>
  <si>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</si>
  <si>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</si>
  <si>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</si>
  <si>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</si>
  <si>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</si>
  <si>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</si>
  <si>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</si>
  <si>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</si>
  <si>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</si>
  <si>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</si>
  <si>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</si>
  <si>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</si>
  <si>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</si>
  <si>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</si>
  <si>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</si>
  <si>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</si>
  <si>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</si>
  <si>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</si>
  <si>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</si>
  <si>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</si>
  <si>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</si>
  <si>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</si>
  <si>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</si>
  <si>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</si>
  <si>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</si>
  <si>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</si>
  <si>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</si>
  <si>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</si>
  <si>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</si>
  <si>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</si>
  <si>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</si>
  <si>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</si>
  <si>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</si>
  <si>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</si>
  <si>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</si>
  <si>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</si>
  <si>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</si>
  <si>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</si>
  <si>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</si>
  <si>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</si>
  <si>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</si>
  <si>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</si>
  <si>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</si>
  <si>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</si>
  <si>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</si>
  <si>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</si>
  <si>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</si>
  <si>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</si>
  <si>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</si>
  <si>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</si>
  <si>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</si>
  <si>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</si>
  <si>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</si>
  <si>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</si>
  <si>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</si>
  <si>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</si>
  <si>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</si>
  <si>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</si>
  <si>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</si>
  <si>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</si>
  <si>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</si>
  <si>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</si>
  <si>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</si>
  <si>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</si>
  <si>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</si>
  <si>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</si>
  <si>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</si>
  <si>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</si>
  <si>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</si>
  <si>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</si>
  <si>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</si>
  <si>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</si>
  <si>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</si>
  <si>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</si>
  <si>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</si>
  <si>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</si>
  <si>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</si>
  <si>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</si>
  <si>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</si>
  <si>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</si>
  <si>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</si>
  <si>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</si>
  <si>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</si>
  <si>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</si>
  <si>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</si>
  <si>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</si>
  <si>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</si>
  <si>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</si>
  <si>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</si>
  <si>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</si>
  <si>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</si>
  <si>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</si>
  <si>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</si>
  <si>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</si>
  <si>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</si>
  <si>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</si>
  <si>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</si>
  <si>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</si>
  <si>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</si>
  <si>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</si>
  <si>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</si>
  <si>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</si>
  <si>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</si>
  <si>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</si>
  <si>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</si>
  <si>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</si>
  <si>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</si>
  <si>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</si>
  <si>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</si>
  <si>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</si>
  <si>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</si>
  <si>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</si>
  <si>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</si>
  <si>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</si>
  <si>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</si>
  <si>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</si>
  <si>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</si>
  <si>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</si>
  <si>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</si>
  <si>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</si>
  <si>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</si>
  <si>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</si>
  <si>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</si>
  <si>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</si>
  <si>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</si>
  <si>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</si>
  <si>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</si>
  <si>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</si>
  <si>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</si>
  <si>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</si>
  <si>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</si>
  <si>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</si>
  <si>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</si>
  <si>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</si>
  <si>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</si>
  <si>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</si>
  <si>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</si>
  <si>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</si>
  <si>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</si>
  <si>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</si>
  <si>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</si>
  <si>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</si>
  <si>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</si>
  <si>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</si>
  <si>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</si>
  <si>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</si>
  <si>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</si>
  <si>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</si>
  <si>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</si>
  <si>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</si>
  <si>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</si>
  <si>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</si>
  <si>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</si>
  <si>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</si>
  <si>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</si>
  <si>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</si>
  <si>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</si>
  <si>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</si>
  <si>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</si>
  <si>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</si>
  <si>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</si>
  <si>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</si>
  <si>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</si>
  <si>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</si>
  <si>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</si>
  <si>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</si>
  <si>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</si>
  <si>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</si>
  <si>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</si>
  <si>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</si>
  <si>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</si>
  <si>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</si>
  <si>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</si>
  <si>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</si>
  <si>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</si>
  <si>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</si>
  <si>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</si>
  <si>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</si>
  <si>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</si>
  <si>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</si>
  <si>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</si>
  <si>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</si>
  <si>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</si>
  <si>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</si>
  <si>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</si>
  <si>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</si>
  <si>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</si>
  <si>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</si>
  <si>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</si>
  <si>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</si>
  <si>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</si>
  <si>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</si>
  <si>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</si>
  <si>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</si>
  <si>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</si>
  <si>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</si>
  <si>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</si>
  <si>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</si>
  <si>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</si>
  <si>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</si>
  <si>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</si>
  <si>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</si>
  <si>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</si>
  <si>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</si>
  <si>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</si>
  <si>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</si>
  <si>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</si>
  <si>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</si>
  <si>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</si>
  <si>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</si>
  <si>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</si>
  <si>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</si>
  <si>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</si>
  <si>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</si>
  <si>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</si>
  <si>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</si>
  <si>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</si>
  <si>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</si>
  <si>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</si>
  <si>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</si>
  <si>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</si>
  <si>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</si>
  <si>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</si>
  <si>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</si>
  <si>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</si>
  <si>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</si>
  <si>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</si>
  <si>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</si>
  <si>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</si>
  <si>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</si>
  <si>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</si>
  <si>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</si>
  <si>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</si>
  <si>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</si>
  <si>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</si>
  <si>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</si>
  <si>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</si>
  <si>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</si>
  <si>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</si>
  <si>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</si>
  <si>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</si>
  <si>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</si>
  <si>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</si>
  <si>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</si>
  <si>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</si>
  <si>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</si>
  <si>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</si>
  <si>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</si>
  <si>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</si>
  <si>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</si>
  <si>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</si>
  <si>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</si>
  <si>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</si>
  <si>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</si>
  <si>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</si>
  <si>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</si>
  <si>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</si>
  <si>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</si>
  <si>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</si>
  <si>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</si>
  <si>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</si>
  <si>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</si>
  <si>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</si>
  <si>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</si>
  <si>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</si>
  <si>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</si>
  <si>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</si>
  <si>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</si>
  <si>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</si>
  <si>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</si>
  <si>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</si>
  <si>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</si>
  <si>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</si>
  <si>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</si>
  <si>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</si>
  <si>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</si>
  <si>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</si>
  <si>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</si>
  <si>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</si>
  <si>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</si>
  <si>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</si>
  <si>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</si>
  <si>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</si>
  <si>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</si>
  <si>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</si>
  <si>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</si>
  <si>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</si>
  <si>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</si>
  <si>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</si>
  <si>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</si>
  <si>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</si>
  <si>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</si>
  <si>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</si>
  <si>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</si>
  <si>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</si>
  <si>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</si>
  <si>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</si>
  <si>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</si>
  <si>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</si>
  <si>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</si>
  <si>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</si>
  <si>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</si>
  <si>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</si>
  <si>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</si>
  <si>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</si>
  <si>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</si>
  <si>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</si>
  <si>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</si>
  <si>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</si>
  <si>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</si>
  <si>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</si>
  <si>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</si>
  <si>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</si>
  <si>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</si>
  <si>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</si>
  <si>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</si>
  <si>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</si>
  <si>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</si>
  <si>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</si>
  <si>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</si>
  <si>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</si>
  <si>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</si>
  <si>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</si>
  <si>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</si>
  <si>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</si>
  <si>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</si>
  <si>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</si>
  <si>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</si>
  <si>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</si>
  <si>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</si>
  <si>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</si>
  <si>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</si>
  <si>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</si>
  <si>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</si>
  <si>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</si>
  <si>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</si>
  <si>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</si>
  <si>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</si>
  <si>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</si>
  <si>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</si>
  <si>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</si>
  <si>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</si>
  <si>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</si>
  <si>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</si>
  <si>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</si>
  <si>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</si>
  <si>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</si>
  <si>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</si>
  <si>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</si>
  <si>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</si>
  <si>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</si>
  <si>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</si>
  <si>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</si>
  <si>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</si>
  <si>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</si>
  <si>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</si>
  <si>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</si>
  <si>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</si>
  <si>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</si>
  <si>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</si>
  <si>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</si>
  <si>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</si>
  <si>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</si>
  <si>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</si>
  <si>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</si>
  <si>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</si>
  <si>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</si>
  <si>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</si>
  <si>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</si>
  <si>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</si>
  <si>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</si>
  <si>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</si>
  <si>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</si>
  <si>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</si>
  <si>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</si>
  <si>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</si>
  <si>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</si>
  <si>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</si>
  <si>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</si>
  <si>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</si>
  <si>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</si>
  <si>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</si>
  <si>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</si>
  <si>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</si>
  <si>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</si>
  <si>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</si>
  <si>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</si>
  <si>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</si>
  <si>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</si>
  <si>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</si>
  <si>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</si>
  <si>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</si>
  <si>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</si>
  <si>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</si>
  <si>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</si>
  <si>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</si>
  <si>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</si>
  <si>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</si>
  <si>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</si>
  <si>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</si>
  <si>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</si>
  <si>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</si>
  <si>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</si>
  <si>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</si>
  <si>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</si>
  <si>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</si>
  <si>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</si>
  <si>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</si>
  <si>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</si>
  <si>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</si>
  <si>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</si>
  <si>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</si>
  <si>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</si>
  <si>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</si>
  <si>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</si>
  <si>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</si>
  <si>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</si>
  <si>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</si>
  <si>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</si>
  <si>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</si>
  <si>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</si>
  <si>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</si>
  <si>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</si>
  <si>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</si>
  <si>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</si>
  <si>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</si>
  <si>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</si>
  <si>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</si>
  <si>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</si>
  <si>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</si>
  <si>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</si>
  <si>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</si>
  <si>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</si>
  <si>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</si>
  <si>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</si>
  <si>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</si>
  <si>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</si>
  <si>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</si>
  <si>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</si>
  <si>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</si>
  <si>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</si>
  <si>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</si>
  <si>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</si>
  <si>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</si>
  <si>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</si>
  <si>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</si>
  <si>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</si>
  <si>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</si>
  <si>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</si>
  <si>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</si>
  <si>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</si>
  <si>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</si>
  <si>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</si>
  <si>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</si>
  <si>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</si>
  <si>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</si>
  <si>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</si>
  <si>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</si>
  <si>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</si>
  <si>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</si>
  <si>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</si>
  <si>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</si>
  <si>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</si>
  <si>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</si>
  <si>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</si>
  <si>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</si>
  <si>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</si>
  <si>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</si>
  <si>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</si>
  <si>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</si>
  <si>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</si>
  <si>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</si>
  <si>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</si>
  <si>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</si>
  <si>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</si>
  <si>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</si>
  <si>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</si>
  <si>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</si>
  <si>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</si>
  <si>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</si>
  <si>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</si>
  <si>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</si>
  <si>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</si>
  <si>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</si>
  <si>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</si>
  <si>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</si>
  <si>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</si>
  <si>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</si>
  <si>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</si>
  <si>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</si>
  <si>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</si>
  <si>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</si>
  <si>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</si>
  <si>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</si>
  <si>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</si>
  <si>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</si>
  <si>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</si>
  <si>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</si>
  <si>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</si>
  <si>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</si>
  <si>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</si>
  <si>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</si>
  <si>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</si>
  <si>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</si>
  <si>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</si>
  <si>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</si>
  <si>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</si>
  <si>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</si>
  <si>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</si>
  <si>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</si>
  <si>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</si>
  <si>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</si>
  <si>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</si>
  <si>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</si>
  <si>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</si>
  <si>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</si>
  <si>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</si>
  <si>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</si>
  <si>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</si>
  <si>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</si>
  <si>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</si>
  <si>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</si>
  <si>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</si>
  <si>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</si>
  <si>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</si>
  <si>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</si>
  <si>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</si>
  <si>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</si>
  <si>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</si>
  <si>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</si>
  <si>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</si>
  <si>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</si>
  <si>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</si>
  <si>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</si>
  <si>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</si>
  <si>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</si>
  <si>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</si>
  <si>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</si>
  <si>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</si>
  <si>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</si>
  <si>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</si>
  <si>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</si>
  <si>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</si>
  <si>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</si>
  <si>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</si>
  <si>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</si>
  <si>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</si>
  <si>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</si>
  <si>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</si>
  <si>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</si>
  <si>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</si>
  <si>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</si>
  <si>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</si>
  <si>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</si>
  <si>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</si>
  <si>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</si>
  <si>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</si>
  <si>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</si>
  <si>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</si>
  <si>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</si>
  <si>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</si>
  <si>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</si>
  <si>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</si>
  <si>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</si>
  <si>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</si>
  <si>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</si>
  <si>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</si>
  <si>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</si>
  <si>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</si>
  <si>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</si>
  <si>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</si>
  <si>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</si>
  <si>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</si>
  <si>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</si>
  <si>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</si>
  <si>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</si>
  <si>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</si>
  <si>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</si>
  <si>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</si>
  <si>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</si>
  <si>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</si>
  <si>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</si>
  <si>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</si>
  <si>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</si>
  <si>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</si>
  <si>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</si>
  <si>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</si>
  <si>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</si>
  <si>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</si>
  <si>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</si>
  <si>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</si>
  <si>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</si>
  <si>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</si>
  <si>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</si>
  <si>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</si>
  <si>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</si>
  <si>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</si>
  <si>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</si>
  <si>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</si>
  <si>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</si>
  <si>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</si>
  <si>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</si>
  <si>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</si>
  <si>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</si>
  <si>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</si>
  <si>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</si>
  <si>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</si>
  <si>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</si>
  <si>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</si>
  <si>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</si>
  <si>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</si>
  <si>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</si>
  <si>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</si>
  <si>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</si>
  <si>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</si>
  <si>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</si>
  <si>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</si>
  <si>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</si>
  <si>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</si>
  <si>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</si>
  <si>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</si>
  <si>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</si>
  <si>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</si>
  <si>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</si>
  <si>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</si>
  <si>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</si>
  <si>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</si>
  <si>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</si>
  <si>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</si>
  <si>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</si>
  <si>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</si>
  <si>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</si>
  <si>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</si>
  <si>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</si>
  <si>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</si>
  <si>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</si>
  <si>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</si>
  <si>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</si>
  <si>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</si>
  <si>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</si>
  <si>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</si>
  <si>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</si>
  <si>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</si>
  <si>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</si>
  <si>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</si>
  <si>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</si>
  <si>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</si>
  <si>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</si>
  <si>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</si>
  <si>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</si>
  <si>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</si>
  <si>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</si>
  <si>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</si>
  <si>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</si>
  <si>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</si>
  <si>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</si>
  <si>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</si>
  <si>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</si>
  <si>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</si>
  <si>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</si>
  <si>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</si>
  <si>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</si>
  <si>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</si>
  <si>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</si>
  <si>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</si>
  <si>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</si>
  <si>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</si>
  <si>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</si>
  <si>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</si>
  <si>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</si>
  <si>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</si>
  <si>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</si>
  <si>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</si>
  <si>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</si>
  <si>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</si>
  <si>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</si>
  <si>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</si>
  <si>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</si>
  <si>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</si>
  <si>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</si>
  <si>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</si>
  <si>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</si>
  <si>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</si>
  <si>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</si>
  <si>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</si>
  <si>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</si>
  <si>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</si>
  <si>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</si>
  <si>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</si>
  <si>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</si>
  <si>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</si>
  <si>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</si>
  <si>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</si>
  <si>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</si>
  <si>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</si>
  <si>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</si>
  <si>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</si>
  <si>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</si>
  <si>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</si>
  <si>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</si>
  <si>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</si>
  <si>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</si>
  <si>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</si>
  <si>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</si>
  <si>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</si>
  <si>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</si>
  <si>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</si>
  <si>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</si>
  <si>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</si>
  <si>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</si>
  <si>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</si>
  <si>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</si>
  <si>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</si>
  <si>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</si>
  <si>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</si>
  <si>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</si>
  <si>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</si>
  <si>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</si>
  <si>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</si>
  <si>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</si>
  <si>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</si>
  <si>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</si>
  <si>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</si>
  <si>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</si>
  <si>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</si>
  <si>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</si>
  <si>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</si>
  <si>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</si>
  <si>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</si>
  <si>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</si>
  <si>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</si>
  <si>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</si>
  <si>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</si>
  <si>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</si>
  <si>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</si>
  <si>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</si>
  <si>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</si>
  <si>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</si>
  <si>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</si>
  <si>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</si>
  <si>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</si>
  <si>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</si>
  <si>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</si>
  <si>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</si>
  <si>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</si>
  <si>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</si>
  <si>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</si>
  <si>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</si>
  <si>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</si>
  <si>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</si>
  <si>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</si>
  <si>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</si>
  <si>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</si>
  <si>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</si>
  <si>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</si>
  <si>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</si>
  <si>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</si>
  <si>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</si>
  <si>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</si>
  <si>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</si>
  <si>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</si>
  <si>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</si>
  <si>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</si>
  <si>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</si>
  <si>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</si>
  <si>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</si>
  <si>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</si>
  <si>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</si>
  <si>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</si>
  <si>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</si>
  <si>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</si>
  <si>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</si>
  <si>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</si>
  <si>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</si>
  <si>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</si>
  <si>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</si>
  <si>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</si>
  <si>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</si>
  <si>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</si>
  <si>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</si>
  <si>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</si>
  <si>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</si>
  <si>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</si>
  <si>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</si>
  <si>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</si>
  <si>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</si>
  <si>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</si>
  <si>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</si>
  <si>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</si>
  <si>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</si>
  <si>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</si>
  <si>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</si>
  <si>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</si>
  <si>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</si>
  <si>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</si>
  <si>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</si>
  <si>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</si>
  <si>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</si>
  <si>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</si>
  <si>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</si>
  <si>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</si>
  <si>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</si>
  <si>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</si>
  <si>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</si>
  <si>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</si>
  <si>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</si>
  <si>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</si>
  <si>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</si>
  <si>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</si>
  <si>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</si>
  <si>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</si>
  <si>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</si>
  <si>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</si>
  <si>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</si>
  <si>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</si>
  <si>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</si>
  <si>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</si>
  <si>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</si>
  <si>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</si>
  <si>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</si>
  <si>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</si>
  <si>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</si>
  <si>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</si>
  <si>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</si>
  <si>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</si>
  <si>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</si>
  <si>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</si>
  <si>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</si>
  <si>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</si>
  <si>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</si>
  <si>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</si>
  <si>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</si>
  <si>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</si>
  <si>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</si>
  <si>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</si>
  <si>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</si>
  <si>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</si>
  <si>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</si>
  <si>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</si>
  <si>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</si>
  <si>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</si>
  <si>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</si>
  <si>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</si>
  <si>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</si>
  <si>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</si>
  <si>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</si>
  <si>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</si>
  <si>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</si>
  <si>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</si>
  <si>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</si>
  <si>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</si>
  <si>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</si>
  <si>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</si>
  <si>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</si>
  <si>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</si>
  <si>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</si>
  <si>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</si>
  <si>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</si>
  <si>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</si>
  <si>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</si>
  <si>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</si>
  <si>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</si>
  <si>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</si>
  <si>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</si>
  <si>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</si>
  <si>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</si>
  <si>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</si>
  <si>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</si>
  <si>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</si>
  <si>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</si>
  <si>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</si>
  <si>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</si>
  <si>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</si>
  <si>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</si>
  <si>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</si>
  <si>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</si>
  <si>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</si>
  <si>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</si>
  <si>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</si>
  <si>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</si>
  <si>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</si>
  <si>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</si>
  <si>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</si>
  <si>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</si>
  <si>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</si>
  <si>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</si>
  <si>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</si>
  <si>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</si>
  <si>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</si>
  <si>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</si>
  <si>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</si>
  <si>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</si>
  <si>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</si>
  <si>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</si>
  <si>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</si>
  <si>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</si>
  <si>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</si>
  <si>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</si>
  <si>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</si>
  <si>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</si>
  <si>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</si>
  <si>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</si>
  <si>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</si>
  <si>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</si>
  <si>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</si>
  <si>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</si>
  <si>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</si>
  <si>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</si>
  <si>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</si>
  <si>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</si>
  <si>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</si>
  <si>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</si>
  <si>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</si>
  <si>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</si>
  <si>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</si>
  <si>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</si>
  <si>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</si>
  <si>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</si>
  <si>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</si>
  <si>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</si>
  <si>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</si>
  <si>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</si>
  <si>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</si>
  <si>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</si>
  <si>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</si>
  <si>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</si>
  <si>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</si>
  <si>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</si>
  <si>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</si>
  <si>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</si>
  <si>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</si>
  <si>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</si>
  <si>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</si>
  <si>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</si>
  <si>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</si>
  <si>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</si>
  <si>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</si>
  <si>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</si>
  <si>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</si>
  <si>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</si>
  <si>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</si>
  <si>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</si>
  <si>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</si>
  <si>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</si>
  <si>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</si>
  <si>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</si>
  <si>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</si>
  <si>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</si>
  <si>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</si>
  <si>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</si>
  <si>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</si>
  <si>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</si>
  <si>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</si>
  <si>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</si>
  <si>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</si>
  <si>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</si>
  <si>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</si>
  <si>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</si>
  <si>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</si>
  <si>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</si>
  <si>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</si>
  <si>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</si>
  <si>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</si>
  <si>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</si>
  <si>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</si>
  <si>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</si>
  <si>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</si>
  <si>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</si>
  <si>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</si>
  <si>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</si>
  <si>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</si>
  <si>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</si>
  <si>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</si>
  <si>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</si>
  <si>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</si>
  <si>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</si>
  <si>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</si>
  <si>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</si>
  <si>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</si>
  <si>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</si>
  <si>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</si>
  <si>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</si>
  <si>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</si>
  <si>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</si>
  <si>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</si>
  <si>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</si>
  <si>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</si>
  <si>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</si>
  <si>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</si>
  <si>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</si>
  <si>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</si>
  <si>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</si>
  <si>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</si>
  <si>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</si>
  <si>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</si>
  <si>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</si>
  <si>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</si>
  <si>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</si>
  <si>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</si>
  <si>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</si>
  <si>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</si>
  <si>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</si>
  <si>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</si>
  <si>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</si>
  <si>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</si>
  <si>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</si>
  <si>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</si>
  <si>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</si>
  <si>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</si>
  <si>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</si>
  <si>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</si>
  <si>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</si>
  <si>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</si>
  <si>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</si>
  <si>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</si>
  <si>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</si>
  <si>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</si>
  <si>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</si>
  <si>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</si>
  <si>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</si>
  <si>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</si>
  <si>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</si>
  <si>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</si>
  <si>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</si>
  <si>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</si>
  <si>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</si>
  <si>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</si>
  <si>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</si>
  <si>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</si>
  <si>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</si>
  <si>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</si>
  <si>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</si>
  <si>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</si>
  <si>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</si>
  <si>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</si>
  <si>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</si>
  <si>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</si>
  <si>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</si>
  <si>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</si>
  <si>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</si>
  <si>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</si>
  <si>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</si>
  <si>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</si>
  <si>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</si>
  <si>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</si>
  <si>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</si>
  <si>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</si>
  <si>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</si>
  <si>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</si>
  <si>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</si>
  <si>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</si>
  <si>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</si>
  <si>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</si>
  <si>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</si>
  <si>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</si>
  <si>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</si>
  <si>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</si>
  <si>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</si>
  <si>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</si>
  <si>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</si>
  <si>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</si>
  <si>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</si>
  <si>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</si>
  <si>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</si>
  <si>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</si>
  <si>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</si>
  <si>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</si>
  <si>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</si>
  <si>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</si>
  <si>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</si>
  <si>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</si>
  <si>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</si>
  <si>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</si>
  <si>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</si>
  <si>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</si>
  <si>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</si>
  <si>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</si>
  <si>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</si>
  <si>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</si>
  <si>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</si>
  <si>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</si>
  <si>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</si>
  <si>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</si>
  <si>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</si>
  <si>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</si>
  <si>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</si>
  <si>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</si>
  <si>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</si>
  <si>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</si>
  <si>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</si>
  <si>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</si>
  <si>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</si>
  <si>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</si>
  <si>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</si>
  <si>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</si>
  <si>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</si>
  <si>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</si>
  <si>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</si>
  <si>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</si>
  <si>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</si>
  <si>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</si>
  <si>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</si>
  <si>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</si>
  <si>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</si>
  <si>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</si>
  <si>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</si>
  <si>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</si>
  <si>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</si>
  <si>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</si>
  <si>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</si>
  <si>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</si>
  <si>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</si>
  <si>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</si>
  <si>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</si>
  <si>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</si>
  <si>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</si>
  <si>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</si>
  <si>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</si>
  <si>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</si>
  <si>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</si>
  <si>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</si>
  <si>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</si>
  <si>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</si>
  <si>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</si>
  <si>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</si>
  <si>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</si>
  <si>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</si>
  <si>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</si>
  <si>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</si>
  <si>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</si>
  <si>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</si>
  <si>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</si>
  <si>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</si>
  <si>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</si>
  <si>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</si>
  <si>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</si>
  <si>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</si>
  <si>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</si>
  <si>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</si>
  <si>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</si>
  <si>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</si>
  <si>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</si>
  <si>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</si>
  <si>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</si>
  <si>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</si>
  <si>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</si>
  <si>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</si>
  <si>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</si>
  <si>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</si>
  <si>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</si>
  <si>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</si>
  <si>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</si>
  <si>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</si>
  <si>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</si>
  <si>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</si>
  <si>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</si>
  <si>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</si>
  <si>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</si>
  <si>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</si>
  <si>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</si>
  <si>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</si>
  <si>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</si>
  <si>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</si>
  <si>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</si>
  <si>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</si>
  <si>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</si>
  <si>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</si>
  <si>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</si>
  <si>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</si>
  <si>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</si>
  <si>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</si>
  <si>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</si>
  <si>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</si>
  <si>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</si>
  <si>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</si>
  <si>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</si>
  <si>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</si>
  <si>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</si>
  <si>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</si>
  <si>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</si>
  <si>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</si>
  <si>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</si>
  <si>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</si>
  <si>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</si>
  <si>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</si>
  <si>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</si>
  <si>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</si>
  <si>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</si>
  <si>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</si>
  <si>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</si>
  <si>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</si>
  <si>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</si>
  <si>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</si>
  <si>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</si>
  <si>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</si>
  <si>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</si>
  <si>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</si>
  <si>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</si>
  <si>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</si>
  <si>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</si>
  <si>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</si>
  <si>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</si>
  <si>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</si>
  <si>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</si>
  <si>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</si>
  <si>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</si>
  <si>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</si>
  <si>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</si>
  <si>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</si>
  <si>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</si>
  <si>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</si>
  <si>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</si>
  <si>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</si>
  <si>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</si>
  <si>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</si>
  <si>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</si>
  <si>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</si>
  <si>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</si>
  <si>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</si>
  <si>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</si>
  <si>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</si>
  <si>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</si>
  <si>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</si>
  <si>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</si>
  <si>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</si>
  <si>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</si>
  <si>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</si>
  <si>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</si>
  <si>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</si>
  <si>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</si>
  <si>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</si>
  <si>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</si>
  <si>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</si>
  <si>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</si>
  <si>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</si>
  <si>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</si>
  <si>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</si>
  <si>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</si>
  <si>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</si>
  <si>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</si>
  <si>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</si>
  <si>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</si>
  <si>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</si>
  <si>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</si>
  <si>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</si>
  <si>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</si>
  <si>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</si>
  <si>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</si>
  <si>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</si>
  <si>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</si>
  <si>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</si>
  <si>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</si>
  <si>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</si>
  <si>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</si>
  <si>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</si>
  <si>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</si>
  <si>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</si>
  <si>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</si>
  <si>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</si>
  <si>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</si>
  <si>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</si>
  <si>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</si>
  <si>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</si>
  <si>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</si>
  <si>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</si>
  <si>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</si>
  <si>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</si>
  <si>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</si>
  <si>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</si>
  <si>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</si>
  <si>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</si>
  <si>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</si>
  <si>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</si>
  <si>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</si>
  <si>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</si>
  <si>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</si>
  <si>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</si>
  <si>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</si>
  <si>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</si>
  <si>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</si>
  <si>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</si>
  <si>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</si>
  <si>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</si>
  <si>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</si>
  <si>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</si>
  <si>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</si>
  <si>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</si>
  <si>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</si>
  <si>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</si>
  <si>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</si>
  <si>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</si>
  <si>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</si>
  <si>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</si>
  <si>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</si>
  <si>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</si>
  <si>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</si>
  <si>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</si>
  <si>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</si>
  <si>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</si>
  <si>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</si>
  <si>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</si>
  <si>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</si>
  <si>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</si>
  <si>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</si>
  <si>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</si>
  <si>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</si>
  <si>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</si>
  <si>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</si>
  <si>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</si>
  <si>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</si>
  <si>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</si>
  <si>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</si>
  <si>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</si>
  <si>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</si>
  <si>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</si>
  <si>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</si>
  <si>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</si>
  <si>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</si>
  <si>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</si>
  <si>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</si>
  <si>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</si>
  <si>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</si>
  <si>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</si>
  <si>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</si>
  <si>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</si>
  <si>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</si>
  <si>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</si>
  <si>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</si>
  <si>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</si>
  <si>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</si>
  <si>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</si>
  <si>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</si>
  <si>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</si>
  <si>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</si>
  <si>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</si>
  <si>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</si>
  <si>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</si>
  <si>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</si>
  <si>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</si>
  <si>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</si>
  <si>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</si>
  <si>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</si>
  <si>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</si>
  <si>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</si>
  <si>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</si>
  <si>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</si>
  <si>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</si>
  <si>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</si>
  <si>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</si>
  <si>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</si>
  <si>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</si>
  <si>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</si>
  <si>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</si>
  <si>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</si>
  <si>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</si>
  <si>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</si>
  <si>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</si>
  <si>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</si>
  <si>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</si>
  <si>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</si>
  <si>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</si>
  <si>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</si>
  <si>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</si>
  <si>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</si>
  <si>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</si>
  <si>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</si>
  <si>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</si>
  <si>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</si>
  <si>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</si>
  <si>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</si>
  <si>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</si>
  <si>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</si>
  <si>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</si>
  <si>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</si>
  <si>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</si>
  <si>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</si>
  <si>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</si>
  <si>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</si>
  <si>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</si>
  <si>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</si>
  <si>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</si>
  <si>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</si>
  <si>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</si>
  <si>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</si>
  <si>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</si>
  <si>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</si>
  <si>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</si>
  <si>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</si>
  <si>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</si>
  <si>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</si>
  <si>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</si>
  <si>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</si>
  <si>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</si>
  <si>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</si>
  <si>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</si>
  <si>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</si>
  <si>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</si>
  <si>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</si>
  <si>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</si>
  <si>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</si>
  <si>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</si>
  <si>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</si>
  <si>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</si>
  <si>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</si>
  <si>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</si>
  <si>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</si>
  <si>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</si>
  <si>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</si>
  <si>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</si>
  <si>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</si>
  <si>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</si>
  <si>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</si>
  <si>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</si>
  <si>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</si>
  <si>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</si>
  <si>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</si>
  <si>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</si>
  <si>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</si>
  <si>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</si>
  <si>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</si>
  <si>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</si>
  <si>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</si>
  <si>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</si>
  <si>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</si>
  <si>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</si>
  <si>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</si>
  <si>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</si>
  <si>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</si>
  <si>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</si>
  <si>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</si>
  <si>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</si>
  <si>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</si>
  <si>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</si>
  <si>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</si>
  <si>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</si>
  <si>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</si>
  <si>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</si>
  <si>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</si>
  <si>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</si>
  <si>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</si>
  <si>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</si>
  <si>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</si>
  <si>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</si>
  <si>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</si>
  <si>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</si>
  <si>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</si>
  <si>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</si>
  <si>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</si>
  <si>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</si>
  <si>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</si>
  <si>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</si>
  <si>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</si>
  <si>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</si>
  <si>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</si>
  <si>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</si>
  <si>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</si>
  <si>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</si>
  <si>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</si>
  <si>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</si>
  <si>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</si>
  <si>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</si>
  <si>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</si>
  <si>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</si>
  <si>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</si>
  <si>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</si>
  <si>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</si>
  <si>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</si>
  <si>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</si>
  <si>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</si>
  <si>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</si>
  <si>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</si>
  <si>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</si>
  <si>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</si>
  <si>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</si>
  <si>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</si>
  <si>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</si>
  <si>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</si>
  <si>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</si>
  <si>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</si>
  <si>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</si>
  <si>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</si>
  <si>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</si>
  <si>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</si>
  <si>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</si>
  <si>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</si>
  <si>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</si>
  <si>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</si>
  <si>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</si>
  <si>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</si>
  <si>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</si>
  <si>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</si>
  <si>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</si>
  <si>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</si>
  <si>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</si>
  <si>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</si>
  <si>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</si>
  <si>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</si>
  <si>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</si>
  <si>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</si>
  <si>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</si>
  <si>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</si>
  <si>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</si>
  <si>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</si>
  <si>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</si>
  <si>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</si>
  <si>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</si>
  <si>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</si>
  <si>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</si>
  <si>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</si>
  <si>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</si>
  <si>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</si>
  <si>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</si>
  <si>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</si>
  <si>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</si>
  <si>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</si>
  <si>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</si>
  <si>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</si>
  <si>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</si>
  <si>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</si>
  <si>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</si>
  <si>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</si>
  <si>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</si>
  <si>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</si>
  <si>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</si>
  <si>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</si>
  <si>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</si>
  <si>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</si>
  <si>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</si>
  <si>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</si>
  <si>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</si>
  <si>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</si>
  <si>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</si>
  <si>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</si>
  <si>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</si>
  <si>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</si>
  <si>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</si>
  <si>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</si>
  <si>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</si>
  <si>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</si>
  <si>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</si>
  <si>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</si>
  <si>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</si>
  <si>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</si>
  <si>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</si>
  <si>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</si>
  <si>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</si>
  <si>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</si>
  <si>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</si>
  <si>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</si>
  <si>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</si>
  <si>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</si>
  <si>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</si>
  <si>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</si>
  <si>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</si>
  <si>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</si>
  <si>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</si>
  <si>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</si>
  <si>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</si>
  <si>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</si>
  <si>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</si>
  <si>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</si>
  <si>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</si>
  <si>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</si>
  <si>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</si>
  <si>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</si>
  <si>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</si>
  <si>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</si>
  <si>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</si>
  <si>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</si>
  <si>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</si>
  <si>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</si>
  <si>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</si>
  <si>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</si>
  <si>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</si>
  <si>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</si>
  <si>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</si>
  <si>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</si>
  <si>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</si>
  <si>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</si>
  <si>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</si>
  <si>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</si>
  <si>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</si>
  <si>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</si>
  <si>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</si>
  <si>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</si>
  <si>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</si>
  <si>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</si>
  <si>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</si>
  <si>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</si>
  <si>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</si>
  <si>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</si>
  <si>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</si>
  <si>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</si>
  <si>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</si>
  <si>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</si>
  <si>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</si>
  <si>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</si>
  <si>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</si>
  <si>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</si>
  <si>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</si>
  <si>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</si>
  <si>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</si>
  <si>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</si>
  <si>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</si>
  <si>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</si>
  <si>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</si>
  <si>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</si>
  <si>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</si>
  <si>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</si>
  <si>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</si>
  <si>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</si>
  <si>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</si>
  <si>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</si>
  <si>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</si>
  <si>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</si>
  <si>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</si>
  <si>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</si>
  <si>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</si>
  <si>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</si>
  <si>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</si>
  <si>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</si>
  <si>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</si>
  <si>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</si>
  <si>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</si>
  <si>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</si>
  <si>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</si>
  <si>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</si>
  <si>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</si>
  <si>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</si>
  <si>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</si>
  <si>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</si>
  <si>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</si>
  <si>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</si>
  <si>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</si>
  <si>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</si>
  <si>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</si>
  <si>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</si>
  <si>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</si>
  <si>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</si>
  <si>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</si>
  <si>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</si>
  <si>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</si>
  <si>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</si>
  <si>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</si>
  <si>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</si>
  <si>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</si>
  <si>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</si>
  <si>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</si>
  <si>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</si>
  <si>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</si>
  <si>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</si>
  <si>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</si>
  <si>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</si>
  <si>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</si>
  <si>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</si>
  <si>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</si>
  <si>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</si>
  <si>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</si>
  <si>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</si>
  <si>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</si>
  <si>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</si>
  <si>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</si>
  <si>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</si>
  <si>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</si>
  <si>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</si>
  <si>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</si>
  <si>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</si>
  <si>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</si>
  <si>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</si>
  <si>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</si>
  <si>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</si>
  <si>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</si>
  <si>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</si>
  <si>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</si>
  <si>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</si>
  <si>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</si>
  <si>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</si>
  <si>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</si>
  <si>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</si>
  <si>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</si>
  <si>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</si>
  <si>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</si>
  <si>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</si>
  <si>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</si>
  <si>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</si>
  <si>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</si>
  <si>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</si>
  <si>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</si>
  <si>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</si>
  <si>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</si>
  <si>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</si>
  <si>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</si>
  <si>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</si>
  <si>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</si>
  <si>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</si>
  <si>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</si>
  <si>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</si>
  <si>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</si>
  <si>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</si>
  <si>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</si>
  <si>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</si>
  <si>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</si>
  <si>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</si>
  <si>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</si>
  <si>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</si>
  <si>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</si>
  <si>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</si>
  <si>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</si>
  <si>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</si>
  <si>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</si>
  <si>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</si>
  <si>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</si>
  <si>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</si>
  <si>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</si>
  <si>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</si>
  <si>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</si>
  <si>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</si>
  <si>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</si>
  <si>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</si>
  <si>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</si>
  <si>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</si>
  <si>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</si>
  <si>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</si>
  <si>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</si>
  <si>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</si>
  <si>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</si>
  <si>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</si>
  <si>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</si>
  <si>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</si>
  <si>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</si>
  <si>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</si>
  <si>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</si>
  <si>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</si>
  <si>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</si>
  <si>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</si>
  <si>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</si>
  <si>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</si>
  <si>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</si>
  <si>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</si>
  <si>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</si>
  <si>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</si>
  <si>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</si>
  <si>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</si>
  <si>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</si>
  <si>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</si>
  <si>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</si>
  <si>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</si>
  <si>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</si>
  <si>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</si>
  <si>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</si>
  <si>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</si>
  <si>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</si>
  <si>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</si>
  <si>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</si>
  <si>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</si>
  <si>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</si>
  <si>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</si>
  <si>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</si>
  <si>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</si>
  <si>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</si>
  <si>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</si>
  <si>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</si>
  <si>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</si>
  <si>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</si>
  <si>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</si>
  <si>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</si>
  <si>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</si>
  <si>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</si>
  <si>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</si>
  <si>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</si>
  <si>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</si>
  <si>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</si>
  <si>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</si>
  <si>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</si>
  <si>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</si>
  <si>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</si>
  <si>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</si>
  <si>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</si>
  <si>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</si>
  <si>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</si>
  <si>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</si>
  <si>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</si>
  <si>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</si>
  <si>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</si>
  <si>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</si>
  <si>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</si>
  <si>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</si>
  <si>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</si>
  <si>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</si>
  <si>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</si>
  <si>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</si>
  <si>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</si>
  <si>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</si>
  <si>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</si>
  <si>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</si>
  <si>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</si>
  <si>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</si>
  <si>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</si>
  <si>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</si>
  <si>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</si>
  <si>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</si>
  <si>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</si>
  <si>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</si>
  <si>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</si>
  <si>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</si>
  <si>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</si>
  <si>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</si>
  <si>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</si>
  <si>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</si>
  <si>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</si>
  <si>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</si>
  <si>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</si>
  <si>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</si>
  <si>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</si>
  <si>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</si>
  <si>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</si>
  <si>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</si>
  <si>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</si>
  <si>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</si>
  <si>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</si>
  <si>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</si>
  <si>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</si>
  <si>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</si>
  <si>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</si>
  <si>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</si>
  <si>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</si>
  <si>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</si>
  <si>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</si>
  <si>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</si>
  <si>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</si>
  <si>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</si>
  <si>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</si>
  <si>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</si>
  <si>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</si>
  <si>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</si>
  <si>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</si>
  <si>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</si>
  <si>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</si>
  <si>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</si>
  <si>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</si>
  <si>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</si>
  <si>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</si>
  <si>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</si>
  <si>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</si>
  <si>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</si>
  <si>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</si>
  <si>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</si>
  <si>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</si>
  <si>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</si>
  <si>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</si>
  <si>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</si>
  <si>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</si>
  <si>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</si>
  <si>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</si>
  <si>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</si>
  <si>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</si>
  <si>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</si>
  <si>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</si>
  <si>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</si>
  <si>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</si>
  <si>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</si>
  <si>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</si>
  <si>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</si>
  <si>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</si>
  <si>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</si>
  <si>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</si>
  <si>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</si>
  <si>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</si>
  <si>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</si>
  <si>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</si>
  <si>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</si>
  <si>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</si>
  <si>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</si>
  <si>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</si>
  <si>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</si>
  <si>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</si>
  <si>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</si>
  <si>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</si>
  <si>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</si>
  <si>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</si>
  <si>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</si>
  <si>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</si>
  <si>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</si>
  <si>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</si>
  <si>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</si>
  <si>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</si>
  <si>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</si>
  <si>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</si>
  <si>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</si>
  <si>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</si>
  <si>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</si>
  <si>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</si>
  <si>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</si>
  <si>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</si>
  <si>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</si>
  <si>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</si>
  <si>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</si>
  <si>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</si>
  <si>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</si>
  <si>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</si>
  <si>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</si>
  <si>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</si>
  <si>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</si>
  <si>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</si>
  <si>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</si>
  <si>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</si>
  <si>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</si>
  <si>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</si>
  <si>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</si>
  <si>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</si>
  <si>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</si>
  <si>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</si>
  <si>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</si>
  <si>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</si>
  <si>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</si>
  <si>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</si>
  <si>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</si>
  <si>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</si>
  <si>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</si>
  <si>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</si>
  <si>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</si>
  <si>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</si>
  <si>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</si>
  <si>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</si>
  <si>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</si>
  <si>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</si>
  <si>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</si>
  <si>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</si>
  <si>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</si>
  <si>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</si>
  <si>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</si>
  <si>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</si>
  <si>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</si>
  <si>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</si>
  <si>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</si>
  <si>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</si>
  <si>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</si>
  <si>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</si>
  <si>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</si>
  <si>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</si>
  <si>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</si>
  <si>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</si>
  <si>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</si>
  <si>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</si>
  <si>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</si>
  <si>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</si>
  <si>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</si>
  <si>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</si>
  <si>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</si>
  <si>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</si>
  <si>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</si>
  <si>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</si>
  <si>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</si>
  <si>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</si>
  <si>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</si>
  <si>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</si>
  <si>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</si>
  <si>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</si>
  <si>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</si>
  <si>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</si>
  <si>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</si>
  <si>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</si>
  <si>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</si>
  <si>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</si>
  <si>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</si>
  <si>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</si>
  <si>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</si>
  <si>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</si>
  <si>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</si>
  <si>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</si>
  <si>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</si>
  <si>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</si>
  <si>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</si>
  <si>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</si>
  <si>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</si>
  <si>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</si>
  <si>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</si>
  <si>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</si>
  <si>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</si>
  <si>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</si>
  <si>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</si>
  <si>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</si>
  <si>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</si>
  <si>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</si>
  <si>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</si>
  <si>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</si>
  <si>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</si>
  <si>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</si>
  <si>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</si>
  <si>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</si>
  <si>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</si>
  <si>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</si>
  <si>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</si>
  <si>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</si>
  <si>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</si>
  <si>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</si>
  <si>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</si>
  <si>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</si>
  <si>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</si>
  <si>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</si>
  <si>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</si>
  <si>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</si>
  <si>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</si>
  <si>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</si>
  <si>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</si>
  <si>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</si>
  <si>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</si>
  <si>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</si>
  <si>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</si>
  <si>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</si>
  <si>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</si>
  <si>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</si>
  <si>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</si>
  <si>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</si>
  <si>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</si>
  <si>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</si>
  <si>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</si>
  <si>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</si>
  <si>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</si>
  <si>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</si>
  <si>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</si>
  <si>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</si>
  <si>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</si>
  <si>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</si>
  <si>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</si>
  <si>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</si>
  <si>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</si>
  <si>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</si>
  <si>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</si>
  <si>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</si>
  <si>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</si>
  <si>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</si>
  <si>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</si>
  <si>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</si>
  <si>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</si>
  <si>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</si>
  <si>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</si>
  <si>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</si>
  <si>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</si>
  <si>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</si>
  <si>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</si>
  <si>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</si>
  <si>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</si>
  <si>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</si>
  <si>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</si>
  <si>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</si>
  <si>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</si>
  <si>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</si>
  <si>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</si>
  <si>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</si>
  <si>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</si>
  <si>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</si>
  <si>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</si>
  <si>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</si>
  <si>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</si>
  <si>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</si>
  <si>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</si>
  <si>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</si>
  <si>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</si>
  <si>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</si>
  <si>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</si>
  <si>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</si>
  <si>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</si>
  <si>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</si>
  <si>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</si>
  <si>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</si>
  <si>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</si>
  <si>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</si>
  <si>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</si>
  <si>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</si>
  <si>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</si>
  <si>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</si>
  <si>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</si>
  <si>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</si>
  <si>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</si>
  <si>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</si>
  <si>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</si>
  <si>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</si>
  <si>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</si>
  <si>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</si>
  <si>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</si>
  <si>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</si>
  <si>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</si>
  <si>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</si>
  <si>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</si>
  <si>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</si>
  <si>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</si>
  <si>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</si>
  <si>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</si>
  <si>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</si>
  <si>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</si>
  <si>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</si>
  <si>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</si>
  <si>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</si>
  <si>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</si>
  <si>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</si>
  <si>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</si>
  <si>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</si>
  <si>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</si>
  <si>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</si>
  <si>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</si>
  <si>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</si>
  <si>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</si>
  <si>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</si>
  <si>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</si>
  <si>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</si>
  <si>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</si>
  <si>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</si>
  <si>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</si>
  <si>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</si>
  <si>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</si>
  <si>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</si>
  <si>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</si>
  <si>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</si>
  <si>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</si>
  <si>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</si>
  <si>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</si>
  <si>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</si>
  <si>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</si>
  <si>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</si>
  <si>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</si>
  <si>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</si>
  <si>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</si>
  <si>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</si>
  <si>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</si>
  <si>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</si>
  <si>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</si>
  <si>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</si>
  <si>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</si>
  <si>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</si>
  <si>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</si>
  <si>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</si>
  <si>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</si>
  <si>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</si>
  <si>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</si>
  <si>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</si>
  <si>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</si>
  <si>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</si>
  <si>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</si>
  <si>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</si>
  <si>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</si>
  <si>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</si>
  <si>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</si>
  <si>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</si>
  <si>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</si>
  <si>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</si>
  <si>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</si>
  <si>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</si>
  <si>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</si>
  <si>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</si>
  <si>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</si>
  <si>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</si>
  <si>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</si>
  <si>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</si>
  <si>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</si>
  <si>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</si>
  <si>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</si>
  <si>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</si>
  <si>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</si>
  <si>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</si>
  <si>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</si>
  <si>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</si>
  <si>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</si>
  <si>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</si>
  <si>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</si>
  <si>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</si>
  <si>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</si>
  <si>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</si>
  <si>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</si>
  <si>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</si>
  <si>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</si>
  <si>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</si>
  <si>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</si>
  <si>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</si>
  <si>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</si>
  <si>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</si>
  <si>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</si>
  <si>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</si>
  <si>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</si>
  <si>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</si>
  <si>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</si>
  <si>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</si>
  <si>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</si>
  <si>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</si>
  <si>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</si>
  <si>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</si>
  <si>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</si>
  <si>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</si>
  <si>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</si>
  <si>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</si>
  <si>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</si>
  <si>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</si>
  <si>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</si>
  <si>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</si>
  <si>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</si>
  <si>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</si>
  <si>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</si>
  <si>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</si>
  <si>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</si>
  <si>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</si>
  <si>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</si>
  <si>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</si>
  <si>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</si>
  <si>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</si>
  <si>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</si>
  <si>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</si>
  <si>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</si>
  <si>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</si>
  <si>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</si>
  <si>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</si>
  <si>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</si>
  <si>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</si>
  <si>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</si>
  <si>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</si>
  <si>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</si>
  <si>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</si>
  <si>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</si>
  <si>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</si>
  <si>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</si>
  <si>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</si>
  <si>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</si>
  <si>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</si>
  <si>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</si>
  <si>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</si>
  <si>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</si>
  <si>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</si>
  <si>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</si>
  <si>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</si>
  <si>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</si>
  <si>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</si>
  <si>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</si>
  <si>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</si>
  <si>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</si>
  <si>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</si>
  <si>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</si>
  <si>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</si>
  <si>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</si>
  <si>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</si>
  <si>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</si>
  <si>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</si>
  <si>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</si>
  <si>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</si>
  <si>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</si>
  <si>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</si>
  <si>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</si>
  <si>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</si>
  <si>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</si>
  <si>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</si>
  <si>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</si>
  <si>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</si>
  <si>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</si>
  <si>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</si>
  <si>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</si>
  <si>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</si>
  <si>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</si>
  <si>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</si>
  <si>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</si>
  <si>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</si>
  <si>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</si>
  <si>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</si>
  <si>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</si>
  <si>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</si>
  <si>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</si>
  <si>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</si>
  <si>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</si>
  <si>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</si>
  <si>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</si>
  <si>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</si>
  <si>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</si>
  <si>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</si>
  <si>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</si>
  <si>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</si>
  <si>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</si>
  <si>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</si>
  <si>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</si>
  <si>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</si>
  <si>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</si>
  <si>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</si>
  <si>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</si>
  <si>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</si>
  <si>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</si>
  <si>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</si>
  <si>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</si>
  <si>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</si>
  <si>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</si>
  <si>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</si>
  <si>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</si>
  <si>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</si>
  <si>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</si>
  <si>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</si>
  <si>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</si>
  <si>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</si>
  <si>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</si>
  <si>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</si>
  <si>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</si>
  <si>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</si>
  <si>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</si>
  <si>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</si>
  <si>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</si>
  <si>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</si>
  <si>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</si>
  <si>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</si>
  <si>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</si>
  <si>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</si>
  <si>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</si>
  <si>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</si>
  <si>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</si>
  <si>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</si>
  <si>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</si>
  <si>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</si>
  <si>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</si>
  <si>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</si>
  <si>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</si>
  <si>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</si>
  <si>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</si>
  <si>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</si>
  <si>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</si>
  <si>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</si>
  <si>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</si>
  <si>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</si>
  <si>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</si>
  <si>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</si>
  <si>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</si>
  <si>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</si>
  <si>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</si>
  <si>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</si>
  <si>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</si>
  <si>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</si>
  <si>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</si>
  <si>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</si>
  <si>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</si>
  <si>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</si>
  <si>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</si>
  <si>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</si>
  <si>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</si>
  <si>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</si>
  <si>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</si>
  <si>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</si>
  <si>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</si>
  <si>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</si>
  <si>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</si>
  <si>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</si>
  <si>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</si>
  <si>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</si>
  <si>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</si>
  <si>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</si>
  <si>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</si>
  <si>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</si>
  <si>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</si>
  <si>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</si>
  <si>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</si>
  <si>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</si>
  <si>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</si>
  <si>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</si>
  <si>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</si>
  <si>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</si>
  <si>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</si>
  <si>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</si>
  <si>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</si>
  <si>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</si>
  <si>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</si>
  <si>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</si>
  <si>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</si>
  <si>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</si>
  <si>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</si>
  <si>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</si>
  <si>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</si>
  <si>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</si>
  <si>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</si>
  <si>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</si>
  <si>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</si>
  <si>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</si>
  <si>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</si>
  <si>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</si>
  <si>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</si>
  <si>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</si>
  <si>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</si>
  <si>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</si>
  <si>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</si>
  <si>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</si>
  <si>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</si>
  <si>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</si>
  <si>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</si>
  <si>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</si>
  <si>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</si>
  <si>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</si>
  <si>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</si>
  <si>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</si>
  <si>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</si>
  <si>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</si>
  <si>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</si>
  <si>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</si>
  <si>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</si>
  <si>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</si>
  <si>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</si>
  <si>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</si>
  <si>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</si>
  <si>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</si>
  <si>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</si>
  <si>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</si>
  <si>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</si>
  <si>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</si>
  <si>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</si>
  <si>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</si>
  <si>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</si>
  <si>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</si>
  <si>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</si>
  <si>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</si>
  <si>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</si>
  <si>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</si>
  <si>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</si>
  <si>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</si>
  <si>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</si>
  <si>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</si>
  <si>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</si>
  <si>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</si>
  <si>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</si>
  <si>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</si>
  <si>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</si>
  <si>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</si>
  <si>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</si>
  <si>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</si>
  <si>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</si>
  <si>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</si>
  <si>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</si>
  <si>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</si>
  <si>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</si>
  <si>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</si>
  <si>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</si>
  <si>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</si>
  <si>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</si>
  <si>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</si>
  <si>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</si>
  <si>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</si>
  <si>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</si>
  <si>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</si>
  <si>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</si>
  <si>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</si>
  <si>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</si>
  <si>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</si>
  <si>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</si>
  <si>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</si>
  <si>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</si>
  <si>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</si>
  <si>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</si>
  <si>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</si>
  <si>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</si>
  <si>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</si>
  <si>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</si>
  <si>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</si>
  <si>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</si>
  <si>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</si>
  <si>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</si>
  <si>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</si>
  <si>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</si>
  <si>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</si>
  <si>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</si>
  <si>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</si>
  <si>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</si>
  <si>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</si>
  <si>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</si>
  <si>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</si>
  <si>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</si>
  <si>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</si>
  <si>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</si>
  <si>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</si>
  <si>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</si>
  <si>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</si>
  <si>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</si>
  <si>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</si>
  <si>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</si>
  <si>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</si>
  <si>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</si>
  <si>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</si>
  <si>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</si>
  <si>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</si>
  <si>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</si>
  <si>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</si>
  <si>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</si>
  <si>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</si>
  <si>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</si>
  <si>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</si>
  <si>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</si>
  <si>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</si>
  <si>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</si>
  <si>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</si>
  <si>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</si>
  <si>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</si>
  <si>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</si>
  <si>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</si>
  <si>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</si>
  <si>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</si>
  <si>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</si>
  <si>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</si>
  <si>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</si>
  <si>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</si>
  <si>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</si>
  <si>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</si>
  <si>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</si>
  <si>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</si>
  <si>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</si>
  <si>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</si>
  <si>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</si>
  <si>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</si>
  <si>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</si>
  <si>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</si>
  <si>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</si>
  <si>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</si>
  <si>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</si>
  <si>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</si>
  <si>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</si>
  <si>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</si>
  <si>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</si>
  <si>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</si>
  <si>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</si>
  <si>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</si>
  <si>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</si>
  <si>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</si>
  <si>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</si>
  <si>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</si>
  <si>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</si>
  <si>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</si>
  <si>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</si>
  <si>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</si>
  <si>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</si>
  <si>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</si>
  <si>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</si>
  <si>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</si>
  <si>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</si>
  <si>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</si>
  <si>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</si>
  <si>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</si>
  <si>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</si>
  <si>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</si>
  <si>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</si>
  <si>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</si>
  <si>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</si>
  <si>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</si>
  <si>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</si>
  <si>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</si>
  <si>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</si>
  <si>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</si>
  <si>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</si>
  <si>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</si>
  <si>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</si>
  <si>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</si>
  <si>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</si>
  <si>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</si>
  <si>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</si>
  <si>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</si>
  <si>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</si>
  <si>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</si>
  <si>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</si>
  <si>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</si>
  <si>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</si>
  <si>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</si>
  <si>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</si>
  <si>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</si>
  <si>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</si>
  <si>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</si>
  <si>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</si>
  <si>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</si>
  <si>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</si>
  <si>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</si>
  <si>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</si>
  <si>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</si>
  <si>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</si>
  <si>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</si>
  <si>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</si>
  <si>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</si>
  <si>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</si>
  <si>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</si>
  <si>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</si>
  <si>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</si>
  <si>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</si>
  <si>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</si>
  <si>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</si>
  <si>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</si>
  <si>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</si>
  <si>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</si>
  <si>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</si>
  <si>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</si>
  <si>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</si>
  <si>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</si>
  <si>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</si>
  <si>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</si>
  <si>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</si>
  <si>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</si>
  <si>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</si>
  <si>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</si>
  <si>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</si>
  <si>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</si>
  <si>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</si>
  <si>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</si>
  <si>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</si>
  <si>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</si>
  <si>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</si>
  <si>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</si>
  <si>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</si>
  <si>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</si>
  <si>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</si>
  <si>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</si>
  <si>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</si>
  <si>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</si>
  <si>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</si>
  <si>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</si>
  <si>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</si>
  <si>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</si>
  <si>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</si>
  <si>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</si>
  <si>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</si>
  <si>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</si>
  <si>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</si>
  <si>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</si>
  <si>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</si>
  <si>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</si>
  <si>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</si>
  <si>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</si>
  <si>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</si>
  <si>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</si>
  <si>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</si>
  <si>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</si>
  <si>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</si>
  <si>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</si>
  <si>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</si>
  <si>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</si>
  <si>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</si>
  <si>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</si>
  <si>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</si>
  <si>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</si>
  <si>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</si>
  <si>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</si>
  <si>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</si>
  <si>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</si>
  <si>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</si>
  <si>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</si>
  <si>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</si>
  <si>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</si>
  <si>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</si>
  <si>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</si>
  <si>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</si>
  <si>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</si>
  <si>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</si>
  <si>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</si>
  <si>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</si>
  <si>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</si>
  <si>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</si>
  <si>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</si>
  <si>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</si>
  <si>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</si>
  <si>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</si>
  <si>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</si>
  <si>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</si>
  <si>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</si>
  <si>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</si>
  <si>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</si>
  <si>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</si>
  <si>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</si>
  <si>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</si>
  <si>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</si>
  <si>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</si>
  <si>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</si>
  <si>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</si>
  <si>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</si>
  <si>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</si>
  <si>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</si>
  <si>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</si>
  <si>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</si>
  <si>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</si>
  <si>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</si>
  <si>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</si>
  <si>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</si>
  <si>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</si>
  <si>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</si>
  <si>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</si>
  <si>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</si>
  <si>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</si>
  <si>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</si>
  <si>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</si>
  <si>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</si>
  <si>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</si>
  <si>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</si>
  <si>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</si>
  <si>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</si>
  <si>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</si>
  <si>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</si>
  <si>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</si>
  <si>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</si>
  <si>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</si>
  <si>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</si>
  <si>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</si>
  <si>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</si>
  <si>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</si>
  <si>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</si>
  <si>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</si>
  <si>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</si>
  <si>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</si>
  <si>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</si>
  <si>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</si>
  <si>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</si>
  <si>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</si>
  <si>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</si>
  <si>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</si>
  <si>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</si>
  <si>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</si>
  <si>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</si>
  <si>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</si>
  <si>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</si>
  <si>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</si>
  <si>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</si>
  <si>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</si>
  <si>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</si>
  <si>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</si>
  <si>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</si>
  <si>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</si>
  <si>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</si>
  <si>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</si>
  <si>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</si>
  <si>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</si>
  <si>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</si>
  <si>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</si>
  <si>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</si>
  <si>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</si>
  <si>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</si>
  <si>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</si>
  <si>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</si>
  <si>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</si>
  <si>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</si>
  <si>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</si>
  <si>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</si>
  <si>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</si>
  <si>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</si>
  <si>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</si>
  <si>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</si>
  <si>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</si>
  <si>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</si>
  <si>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</si>
  <si>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</si>
  <si>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</si>
  <si>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</si>
  <si>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</si>
  <si>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</si>
  <si>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</si>
  <si>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</si>
  <si>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</si>
  <si>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</si>
  <si>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</si>
  <si>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</si>
  <si>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</si>
  <si>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</si>
  <si>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</si>
  <si>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</si>
  <si>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</si>
  <si>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</si>
  <si>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</si>
  <si>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</si>
  <si>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</si>
  <si>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</si>
  <si>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</si>
  <si>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</si>
  <si>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</si>
  <si>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</si>
  <si>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</si>
  <si>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</si>
  <si>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</si>
  <si>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</si>
  <si>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</si>
  <si>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</si>
  <si>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</si>
  <si>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</si>
  <si>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</si>
  <si>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</si>
  <si>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</si>
  <si>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</si>
  <si>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</si>
  <si>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</si>
  <si>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</si>
  <si>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</si>
  <si>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</si>
  <si>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</si>
  <si>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</si>
  <si>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</si>
  <si>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</si>
  <si>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</si>
  <si>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</si>
  <si>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</si>
  <si>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</si>
  <si>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</si>
  <si>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</si>
  <si>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</si>
  <si>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</si>
  <si>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</si>
  <si>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</si>
  <si>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</si>
  <si>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</si>
  <si>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</si>
  <si>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</si>
  <si>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</si>
  <si>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</si>
  <si>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</si>
  <si>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</si>
  <si>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</si>
  <si>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</si>
  <si>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</si>
  <si>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</si>
  <si>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</si>
  <si>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</si>
  <si>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</si>
  <si>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</si>
  <si>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</si>
  <si>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</si>
  <si>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</si>
  <si>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</si>
  <si>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</si>
  <si>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</si>
  <si>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</si>
  <si>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</si>
  <si>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</si>
  <si>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</si>
  <si>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</si>
  <si>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</si>
  <si>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</si>
  <si>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</si>
  <si>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</si>
  <si>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</si>
  <si>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</si>
  <si>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</si>
  <si>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</si>
  <si>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</si>
  <si>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</si>
  <si>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</si>
  <si>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</si>
  <si>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</si>
  <si>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</si>
  <si>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</si>
  <si>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</si>
  <si>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</si>
  <si>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</si>
  <si>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</si>
  <si>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</si>
  <si>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</si>
  <si>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</si>
  <si>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</si>
  <si>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</si>
  <si>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</si>
  <si>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</si>
  <si>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</si>
  <si>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</si>
  <si>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</si>
  <si>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</si>
  <si>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</si>
  <si>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</si>
  <si>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</si>
  <si>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</si>
  <si>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</si>
  <si>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</si>
  <si>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</si>
  <si>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</si>
  <si>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</si>
  <si>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</si>
  <si>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</si>
  <si>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</si>
  <si>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</si>
  <si>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</si>
  <si>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</si>
  <si>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</si>
  <si>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</si>
  <si>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</si>
  <si>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</si>
  <si>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</si>
  <si>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</si>
  <si>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</si>
  <si>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</si>
  <si>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</si>
  <si>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</si>
  <si>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</si>
  <si>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</si>
  <si>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</si>
  <si>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</si>
  <si>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</si>
  <si>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</si>
  <si>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</si>
  <si>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</si>
  <si>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</si>
  <si>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</si>
  <si>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</si>
  <si>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</si>
  <si>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</si>
  <si>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</si>
  <si>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</si>
  <si>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</si>
  <si>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</si>
  <si>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</si>
  <si>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</si>
  <si>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</si>
  <si>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</si>
  <si>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</si>
  <si>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</si>
  <si>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</si>
  <si>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</si>
  <si>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</si>
  <si>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</si>
  <si>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</si>
  <si>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</si>
  <si>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</si>
  <si>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</si>
  <si>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</si>
  <si>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</si>
  <si>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</si>
  <si>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</si>
  <si>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</si>
  <si>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</si>
  <si>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</si>
  <si>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</si>
  <si>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</si>
  <si>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</si>
  <si>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</si>
  <si>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</si>
  <si>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</si>
  <si>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</si>
  <si>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</si>
  <si>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</si>
  <si>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</si>
  <si>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</si>
  <si>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</si>
  <si>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</si>
  <si>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</si>
  <si>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</si>
  <si>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</si>
  <si>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</si>
  <si>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</si>
  <si>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</si>
  <si>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</si>
  <si>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</si>
  <si>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</si>
  <si>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</si>
  <si>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</si>
  <si>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</si>
  <si>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</si>
  <si>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</si>
  <si>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</si>
  <si>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</si>
  <si>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</si>
  <si>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</si>
  <si>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</si>
  <si>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</si>
  <si>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</si>
  <si>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</si>
  <si>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</si>
  <si>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</si>
  <si>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</si>
  <si>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</si>
  <si>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</si>
  <si>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</si>
  <si>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</si>
  <si>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</si>
  <si>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</si>
  <si>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</si>
  <si>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</si>
  <si>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</si>
  <si>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</si>
  <si>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</si>
  <si>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</si>
  <si>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</si>
  <si>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</si>
  <si>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</si>
  <si>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</si>
  <si>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</si>
  <si>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</si>
  <si>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</si>
  <si>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</si>
  <si>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</si>
  <si>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</si>
  <si>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</si>
  <si>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</si>
  <si>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</si>
  <si>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</si>
  <si>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</si>
  <si>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</si>
  <si>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</si>
  <si>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</si>
  <si>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</si>
  <si>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</si>
  <si>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</si>
  <si>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</si>
  <si>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</si>
  <si>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</si>
  <si>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</si>
  <si>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</si>
  <si>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</si>
  <si>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</si>
  <si>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</si>
  <si>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</si>
  <si>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</si>
  <si>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</si>
  <si>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</si>
  <si>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</si>
  <si>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</si>
  <si>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</si>
  <si>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</si>
  <si>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</si>
  <si>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</si>
  <si>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</si>
  <si>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</si>
  <si>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</si>
  <si>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</si>
  <si>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</si>
  <si>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</si>
  <si>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</si>
  <si>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</si>
  <si>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</si>
  <si>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</si>
  <si>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</si>
  <si>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</si>
  <si>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</si>
  <si>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</si>
  <si>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</si>
  <si>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</si>
  <si>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</si>
  <si>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</si>
  <si>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</si>
  <si>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</si>
  <si>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</si>
  <si>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</si>
  <si>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</si>
  <si>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</si>
  <si>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</si>
  <si>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</si>
  <si>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</si>
  <si>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</si>
  <si>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</si>
  <si>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</si>
  <si>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</si>
  <si>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</si>
  <si>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</si>
  <si>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</si>
  <si>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</si>
  <si>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</si>
  <si>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</si>
  <si>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</si>
  <si>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</si>
  <si>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</si>
  <si>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</si>
  <si>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</si>
  <si>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</si>
  <si>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</si>
  <si>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</si>
  <si>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</si>
  <si>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</si>
  <si>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</si>
  <si>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</si>
  <si>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</si>
  <si>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</si>
  <si>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</si>
  <si>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</si>
  <si>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</si>
  <si>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</si>
  <si>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</si>
  <si>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</si>
  <si>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</si>
  <si>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</si>
  <si>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</si>
  <si>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</si>
  <si>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</si>
  <si>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</si>
  <si>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</si>
  <si>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</si>
  <si>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</si>
  <si>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</si>
  <si>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</si>
  <si>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</si>
  <si>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</si>
  <si>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</si>
  <si>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</si>
  <si>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</si>
  <si>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</si>
  <si>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</si>
  <si>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</si>
  <si>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</si>
  <si>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</si>
  <si>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</si>
  <si>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</si>
  <si>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</si>
  <si>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</si>
  <si>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</si>
  <si>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</si>
  <si>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</si>
  <si>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</si>
  <si>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</si>
  <si>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</si>
  <si>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</si>
  <si>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</si>
  <si>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</si>
  <si>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</si>
  <si>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</si>
  <si>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</si>
  <si>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</si>
  <si>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</si>
  <si>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</si>
  <si>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</si>
  <si>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</si>
  <si>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</si>
  <si>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</si>
  <si>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</si>
  <si>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</si>
  <si>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</si>
  <si>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</si>
  <si>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</si>
  <si>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</si>
  <si>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</si>
  <si>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</si>
  <si>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</si>
  <si>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</si>
  <si>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</si>
  <si>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</si>
  <si>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</si>
  <si>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</si>
  <si>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</si>
  <si>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</si>
  <si>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</si>
  <si>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</si>
  <si>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</si>
  <si>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</si>
  <si>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</si>
  <si>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</si>
  <si>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</si>
  <si>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</si>
  <si>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</si>
  <si>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</si>
  <si>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</si>
  <si>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</si>
  <si>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</si>
  <si>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</si>
  <si>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</si>
  <si>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</si>
  <si>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</si>
  <si>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</si>
  <si>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</si>
  <si>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</si>
  <si>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</si>
  <si>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</si>
  <si>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</si>
  <si>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</si>
  <si>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</si>
  <si>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</si>
  <si>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</si>
  <si>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</si>
  <si>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</si>
  <si>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</si>
  <si>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</si>
  <si>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</si>
  <si>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</si>
  <si>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</si>
  <si>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</si>
  <si>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</si>
  <si>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</si>
  <si>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</si>
  <si>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</si>
  <si>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</si>
  <si>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</si>
  <si>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</si>
  <si>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</si>
  <si>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</si>
  <si>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</si>
  <si>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</si>
  <si>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</si>
  <si>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</si>
  <si>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</si>
  <si>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</si>
  <si>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</si>
  <si>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</si>
  <si>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</si>
  <si>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</si>
  <si>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</si>
  <si>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</si>
  <si>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</si>
  <si>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</si>
  <si>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</si>
  <si>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</si>
  <si>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</si>
  <si>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</si>
  <si>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</si>
  <si>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</si>
  <si>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</si>
  <si>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</si>
  <si>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</si>
  <si>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</si>
  <si>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</si>
  <si>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</si>
  <si>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</si>
  <si>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</si>
  <si>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</si>
  <si>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</si>
  <si>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</si>
  <si>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</si>
  <si>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</si>
  <si>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</si>
  <si>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</si>
  <si>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</si>
  <si>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</si>
  <si>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</si>
  <si>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</si>
  <si>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</si>
  <si>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</si>
  <si>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</si>
  <si>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</si>
  <si>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</si>
  <si>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</si>
  <si>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</si>
  <si>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</si>
  <si>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</si>
  <si>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</si>
  <si>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</si>
  <si>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</si>
  <si>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</si>
  <si>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</si>
  <si>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</si>
  <si>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</si>
  <si>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</si>
  <si>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</si>
  <si>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</si>
  <si>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</si>
  <si>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</si>
  <si>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</si>
  <si>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</si>
  <si>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</si>
  <si>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</si>
  <si>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</si>
  <si>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</si>
  <si>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</si>
  <si>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</si>
  <si>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</si>
  <si>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</si>
  <si>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</si>
  <si>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</si>
  <si>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</si>
  <si>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</si>
  <si>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</si>
  <si>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</si>
  <si>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</si>
  <si>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</si>
  <si>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</si>
  <si>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</si>
  <si>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</si>
  <si>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</si>
  <si>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</si>
  <si>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</si>
  <si>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</si>
  <si>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</si>
  <si>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</si>
  <si>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</si>
  <si>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</si>
  <si>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</si>
  <si>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</si>
  <si>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</si>
  <si>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</si>
  <si>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</si>
  <si>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</si>
  <si>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</si>
  <si>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</si>
  <si>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</si>
  <si>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</si>
  <si>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</si>
  <si>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</si>
  <si>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</si>
  <si>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</si>
  <si>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</si>
  <si>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</si>
  <si>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</si>
  <si>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</si>
  <si>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</si>
  <si>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</si>
  <si>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</si>
  <si>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</si>
  <si>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</si>
  <si>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</si>
  <si>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</si>
  <si>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</si>
  <si>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</si>
  <si>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</si>
  <si>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</si>
  <si>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</si>
  <si>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</si>
  <si>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</si>
  <si>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</si>
  <si>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</si>
  <si>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</si>
  <si>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</si>
  <si>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</si>
  <si>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</si>
  <si>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</si>
  <si>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</si>
  <si>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</si>
  <si>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</si>
  <si>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</si>
  <si>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</si>
  <si>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</si>
  <si>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</si>
  <si>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</si>
  <si>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</si>
  <si>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</si>
  <si>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</si>
  <si>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</si>
  <si>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</si>
  <si>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</si>
  <si>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</si>
  <si>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</si>
  <si>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</si>
  <si>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</si>
  <si>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</si>
  <si>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</si>
  <si>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</si>
  <si>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</si>
  <si>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</si>
  <si>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</si>
  <si>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</si>
  <si>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</si>
  <si>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</si>
  <si>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</si>
  <si>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</si>
  <si>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</si>
  <si>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</si>
  <si>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</si>
  <si>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</si>
  <si>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</si>
  <si>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</si>
  <si>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</si>
  <si>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</si>
  <si>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</si>
  <si>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</si>
  <si>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</si>
  <si>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</si>
  <si>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</si>
  <si>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</si>
  <si>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</si>
  <si>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</si>
  <si>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</si>
  <si>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</si>
  <si>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</si>
  <si>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</si>
  <si>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</si>
  <si>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</si>
  <si>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</si>
  <si>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</si>
  <si>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</si>
  <si>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</si>
  <si>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</si>
  <si>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</si>
  <si>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</si>
  <si>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</si>
  <si>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</si>
  <si>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</si>
  <si>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</si>
  <si>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</si>
  <si>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</si>
  <si>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</si>
  <si>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</si>
  <si>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</si>
  <si>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</si>
  <si>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</si>
  <si>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</si>
  <si>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</si>
  <si>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</si>
  <si>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</si>
  <si>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</si>
  <si>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</si>
  <si>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</si>
  <si>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</si>
  <si>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</si>
  <si>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</si>
  <si>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</si>
  <si>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</si>
  <si>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</si>
  <si>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</si>
  <si>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</si>
  <si>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</si>
  <si>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</si>
  <si>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</si>
  <si>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</si>
  <si>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</si>
  <si>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</si>
  <si>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</si>
  <si>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</si>
  <si>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</si>
  <si>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</si>
  <si>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</si>
  <si>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</si>
  <si>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</si>
  <si>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</si>
  <si>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</si>
  <si>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</si>
  <si>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</si>
  <si>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</si>
  <si>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</si>
  <si>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</si>
  <si>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</si>
  <si>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</si>
  <si>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</si>
  <si>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</si>
  <si>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</si>
  <si>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</si>
  <si>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</si>
  <si>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</si>
  <si>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</si>
  <si>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</si>
  <si>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</si>
  <si>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</si>
  <si>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</si>
  <si>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</si>
  <si>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</si>
  <si>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</si>
  <si>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</si>
  <si>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</si>
  <si>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</si>
  <si>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</si>
  <si>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</si>
  <si>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</si>
  <si>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</si>
  <si>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</si>
  <si>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</si>
  <si>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</si>
  <si>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</si>
  <si>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</si>
  <si>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</si>
  <si>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</si>
  <si>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</si>
  <si>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</si>
  <si>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</si>
  <si>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</si>
  <si>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</si>
  <si>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</si>
  <si>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</si>
  <si>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</si>
  <si>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</si>
  <si>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</si>
  <si>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</si>
  <si>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</si>
  <si>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</si>
  <si>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</si>
  <si>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</si>
  <si>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</si>
  <si>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</si>
  <si>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</si>
  <si>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</si>
  <si>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</si>
  <si>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</si>
  <si>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</si>
  <si>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</si>
  <si>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</si>
  <si>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</si>
  <si>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</si>
  <si>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</si>
  <si>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</si>
  <si>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</si>
  <si>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</si>
  <si>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</si>
  <si>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</si>
  <si>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</si>
  <si>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</si>
  <si>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</si>
  <si>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</si>
  <si>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</si>
  <si>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</si>
  <si>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</si>
  <si>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</si>
  <si>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</si>
  <si>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</si>
  <si>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</si>
  <si>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</si>
  <si>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</si>
  <si>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</si>
  <si>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</si>
  <si>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</si>
  <si>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</si>
  <si>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</si>
  <si>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</si>
  <si>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</si>
  <si>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</si>
  <si>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</si>
  <si>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</si>
  <si>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</si>
  <si>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</si>
  <si>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</si>
  <si>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</si>
  <si>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</si>
  <si>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</si>
  <si>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</si>
  <si>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</si>
  <si>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</si>
  <si>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</si>
  <si>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</si>
  <si>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</si>
  <si>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</si>
  <si>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</si>
  <si>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</si>
  <si>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</si>
  <si>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</si>
  <si>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</si>
  <si>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</si>
  <si>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</si>
  <si>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</si>
  <si>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</si>
  <si>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</si>
  <si>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</si>
  <si>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</si>
  <si>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</si>
  <si>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</si>
  <si>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</si>
  <si>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</si>
  <si>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</si>
  <si>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</si>
  <si>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</si>
  <si>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</si>
  <si>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</si>
  <si>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</si>
  <si>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</si>
  <si>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</si>
  <si>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</si>
  <si>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</si>
  <si>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</si>
  <si>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</si>
  <si>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</si>
  <si>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</si>
  <si>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</si>
  <si>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</si>
  <si>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</si>
  <si>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</si>
  <si>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</si>
  <si>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</si>
  <si>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</si>
  <si>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</si>
  <si>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</si>
  <si>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</si>
  <si>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</si>
  <si>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</si>
  <si>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</si>
  <si>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</si>
  <si>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</si>
  <si>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</si>
  <si>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</si>
  <si>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</si>
  <si>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</si>
  <si>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</si>
  <si>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</si>
  <si>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</si>
  <si>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</si>
  <si>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</si>
  <si>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</si>
  <si>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</si>
  <si>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</si>
  <si>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</si>
  <si>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</si>
  <si>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</si>
  <si>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</si>
  <si>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</si>
  <si>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</si>
  <si>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</si>
  <si>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</si>
  <si>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</si>
  <si>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</si>
  <si>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</si>
  <si>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</si>
  <si>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</si>
  <si>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</si>
  <si>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</si>
  <si>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</si>
  <si>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</si>
  <si>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</si>
  <si>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</si>
  <si>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</si>
  <si>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</si>
  <si>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</si>
  <si>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</si>
  <si>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</si>
  <si>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</si>
  <si>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</si>
  <si>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</si>
  <si>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</si>
  <si>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</si>
  <si>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</si>
  <si>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</si>
  <si>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</si>
  <si>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</si>
  <si>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</si>
  <si>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</si>
  <si>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</si>
  <si>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</si>
  <si>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</si>
  <si>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</si>
  <si>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</si>
  <si>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</si>
  <si>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</si>
  <si>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</si>
  <si>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</si>
  <si>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</si>
  <si>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</si>
  <si>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</si>
  <si>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</si>
  <si>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</si>
  <si>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</si>
  <si>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</si>
  <si>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</si>
  <si>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</si>
  <si>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</si>
  <si>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</si>
  <si>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</si>
  <si>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</si>
  <si>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</si>
  <si>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</si>
  <si>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</si>
  <si>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</si>
  <si>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</si>
  <si>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</si>
  <si>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</si>
  <si>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</si>
  <si>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</si>
  <si>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</si>
  <si>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</si>
  <si>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</si>
  <si>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</si>
  <si>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</si>
  <si>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</si>
  <si>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</si>
  <si>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</si>
  <si>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</si>
  <si>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</si>
  <si>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</si>
  <si>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</si>
  <si>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</si>
  <si>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</si>
  <si>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</si>
  <si>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</si>
  <si>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</si>
  <si>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</si>
  <si>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</si>
  <si>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</si>
  <si>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</si>
  <si>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</si>
  <si>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</si>
  <si>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</si>
  <si>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</si>
  <si>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</si>
  <si>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</si>
  <si>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</si>
  <si>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</si>
  <si>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</si>
  <si>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</si>
  <si>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</si>
  <si>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</si>
  <si>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</si>
  <si>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</si>
  <si>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</si>
  <si>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</si>
  <si>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</si>
  <si>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</si>
  <si>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</si>
  <si>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</si>
  <si>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</si>
  <si>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</si>
  <si>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</si>
  <si>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</si>
  <si>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</si>
  <si>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</si>
  <si>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</si>
  <si>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</si>
  <si>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</si>
  <si>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</si>
  <si>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</si>
  <si>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</si>
  <si>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</si>
  <si>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</si>
  <si>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</si>
  <si>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</si>
  <si>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</si>
  <si>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</si>
  <si>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</si>
  <si>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</si>
  <si>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</si>
  <si>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</si>
  <si>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</si>
  <si>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</si>
  <si>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</si>
  <si>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</si>
  <si>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</si>
  <si>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</si>
  <si>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</si>
  <si>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</si>
  <si>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</si>
  <si>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</si>
  <si>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</si>
  <si>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</si>
  <si>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</si>
  <si>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</si>
  <si>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</si>
  <si>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</si>
  <si>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</si>
  <si>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</si>
  <si>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</si>
  <si>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</si>
  <si>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</si>
  <si>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</si>
  <si>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</si>
  <si>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</si>
  <si>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</si>
  <si>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</si>
  <si>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</si>
  <si>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</si>
  <si>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</si>
  <si>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</si>
  <si>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</si>
  <si>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</si>
  <si>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</si>
  <si>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</si>
  <si>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</si>
  <si>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</si>
  <si>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</si>
  <si>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</si>
  <si>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</si>
  <si>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</si>
  <si>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</si>
  <si>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</si>
  <si>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</si>
  <si>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</si>
  <si>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</si>
  <si>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</si>
  <si>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</si>
  <si>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</si>
  <si>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</si>
  <si>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</si>
  <si>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</si>
  <si>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</si>
  <si>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</si>
  <si>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</si>
  <si>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</si>
  <si>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</si>
  <si>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</si>
  <si>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</si>
  <si>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</si>
  <si>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</si>
  <si>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</si>
  <si>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</si>
  <si>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</si>
  <si>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</si>
  <si>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</si>
  <si>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</si>
  <si>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</si>
  <si>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</si>
  <si>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</si>
  <si>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</si>
  <si>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</si>
  <si>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</si>
  <si>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</si>
  <si>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</si>
  <si>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</si>
  <si>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</si>
  <si>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</si>
  <si>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</si>
  <si>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</si>
  <si>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</si>
  <si>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</si>
  <si>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</si>
  <si>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</si>
  <si>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</si>
  <si>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</si>
  <si>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</si>
  <si>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</si>
  <si>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</si>
  <si>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</si>
  <si>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</si>
  <si>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</si>
  <si>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</si>
  <si>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</si>
  <si>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</si>
  <si>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</si>
  <si>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</si>
  <si>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</si>
  <si>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</si>
  <si>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</si>
  <si>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</si>
  <si>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</si>
  <si>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</si>
  <si>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</si>
  <si>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</si>
  <si>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</si>
  <si>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</si>
  <si>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</si>
  <si>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</si>
  <si>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</si>
  <si>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</si>
  <si>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</si>
  <si>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</si>
  <si>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</si>
  <si>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</si>
  <si>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</si>
  <si>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</si>
  <si>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</si>
  <si>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</si>
  <si>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</si>
  <si>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</si>
  <si>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</si>
  <si>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</si>
  <si>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</si>
  <si>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</si>
  <si>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</si>
  <si>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</si>
  <si>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</si>
  <si>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</si>
  <si>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</si>
  <si>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</si>
  <si>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</si>
  <si>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</si>
  <si>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</si>
  <si>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</si>
  <si>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</si>
  <si>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</si>
  <si>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</si>
  <si>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</si>
  <si>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</si>
  <si>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</si>
  <si>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</si>
  <si>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</si>
  <si>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</si>
  <si>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</si>
  <si>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</si>
  <si>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</si>
  <si>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</si>
  <si>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</si>
  <si>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</si>
  <si>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</si>
  <si>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</si>
  <si>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</si>
  <si>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</si>
  <si>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</si>
  <si>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</si>
  <si>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</si>
  <si>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</si>
  <si>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</si>
  <si>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</si>
  <si>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</si>
  <si>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</si>
  <si>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</si>
  <si>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</si>
  <si>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</si>
  <si>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</si>
  <si>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</si>
  <si>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</si>
  <si>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</si>
  <si>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</si>
  <si>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</si>
  <si>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</si>
  <si>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</si>
  <si>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</si>
  <si>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</si>
  <si>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</si>
  <si>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</si>
  <si>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</si>
  <si>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</si>
  <si>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</si>
  <si>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</si>
  <si>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</si>
  <si>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</si>
  <si>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</si>
  <si>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</si>
  <si>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</si>
  <si>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</si>
  <si>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</si>
  <si>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</si>
  <si>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</si>
  <si>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</si>
  <si>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</si>
  <si>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</si>
  <si>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</si>
  <si>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</si>
  <si>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</si>
  <si>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</si>
  <si>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</si>
  <si>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</si>
  <si>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</si>
  <si>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</si>
  <si>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</si>
  <si>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</si>
  <si>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</si>
  <si>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</si>
  <si>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</si>
  <si>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</si>
  <si>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</si>
  <si>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</si>
  <si>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</si>
  <si>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</si>
  <si>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</si>
  <si>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</si>
  <si>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</si>
  <si>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</si>
  <si>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</si>
  <si>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</si>
  <si>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</si>
  <si>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</si>
  <si>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</si>
  <si>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</si>
  <si>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</si>
  <si>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</si>
  <si>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</si>
  <si>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</si>
  <si>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</si>
  <si>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</si>
  <si>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</si>
  <si>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</si>
  <si>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</si>
  <si>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</si>
  <si>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</si>
  <si>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</si>
  <si>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</si>
  <si>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</si>
  <si>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</si>
  <si>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</si>
  <si>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</si>
  <si>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</si>
  <si>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</si>
  <si>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</si>
  <si>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</si>
  <si>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</si>
  <si>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</si>
  <si>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</si>
  <si>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</si>
  <si>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</si>
  <si>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</si>
  <si>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</si>
  <si>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</si>
  <si>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</si>
  <si>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</si>
  <si>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</si>
  <si>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</si>
  <si>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</si>
  <si>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</si>
  <si>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</si>
  <si>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</si>
  <si>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</si>
  <si>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</si>
  <si>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</si>
  <si>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</si>
  <si>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</si>
  <si>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</si>
  <si>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</si>
  <si>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</si>
  <si>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</si>
  <si>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</si>
  <si>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</si>
  <si>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</si>
  <si>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</si>
  <si>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</si>
  <si>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</si>
  <si>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</si>
  <si>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</si>
  <si>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</si>
  <si>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</si>
  <si>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</si>
  <si>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</si>
  <si>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</si>
  <si>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</si>
  <si>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</si>
  <si>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</si>
  <si>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</si>
  <si>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</si>
  <si>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</si>
  <si>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</si>
  <si>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</si>
  <si>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</si>
  <si>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</si>
  <si>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</si>
  <si>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</si>
  <si>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</si>
  <si>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</si>
  <si>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</si>
  <si>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</si>
  <si>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</si>
  <si>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</si>
  <si>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</si>
  <si>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</si>
  <si>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</si>
  <si>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</si>
  <si>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</si>
  <si>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</si>
  <si>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</si>
  <si>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</si>
  <si>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</si>
  <si>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</si>
  <si>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</si>
  <si>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</si>
  <si>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</si>
  <si>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</si>
  <si>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</si>
  <si>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</si>
  <si>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</si>
  <si>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</si>
  <si>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</si>
  <si>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</si>
  <si>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</si>
  <si>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</si>
  <si>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</si>
  <si>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</si>
  <si>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</si>
  <si>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</si>
  <si>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</si>
  <si>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</si>
  <si>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</si>
  <si>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</si>
  <si>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</si>
  <si>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</si>
  <si>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</si>
  <si>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</si>
  <si>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</si>
  <si>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</si>
  <si>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</si>
  <si>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</si>
  <si>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</si>
  <si>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</si>
  <si>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</si>
  <si>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</si>
  <si>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</si>
  <si>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</si>
  <si>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</si>
  <si>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</si>
  <si>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</si>
  <si>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</si>
  <si>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</si>
  <si>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</si>
  <si>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</si>
  <si>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</si>
  <si>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</si>
  <si>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</si>
  <si>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</si>
  <si>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</si>
  <si>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</si>
  <si>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</si>
  <si>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</si>
  <si>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</si>
  <si>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</si>
  <si>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</si>
  <si>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</si>
  <si>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</si>
  <si>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</si>
  <si>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</si>
  <si>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</si>
  <si>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</si>
  <si>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</si>
  <si>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</si>
  <si>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</si>
  <si>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</si>
  <si>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</si>
  <si>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</si>
  <si>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</si>
  <si>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</si>
  <si>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</si>
  <si>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</si>
  <si>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</si>
  <si>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</si>
  <si>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</si>
  <si>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</si>
  <si>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</si>
  <si>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</si>
  <si>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</si>
  <si>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</si>
  <si>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</si>
  <si>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</si>
  <si>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</si>
  <si>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</si>
  <si>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</si>
  <si>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</si>
  <si>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</si>
  <si>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</si>
  <si>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</si>
  <si>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</si>
  <si>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</si>
  <si>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</si>
  <si>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</si>
  <si>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</si>
  <si>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</si>
  <si>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</si>
  <si>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</si>
  <si>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</si>
  <si>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</si>
  <si>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</si>
  <si>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</si>
  <si>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</si>
  <si>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</si>
  <si>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</si>
  <si>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</si>
  <si>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</si>
  <si>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</si>
  <si>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</si>
  <si>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</si>
  <si>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</si>
  <si>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</si>
  <si>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</si>
  <si>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</si>
  <si>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</si>
  <si>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</si>
  <si>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</si>
  <si>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</si>
  <si>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</si>
  <si>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</si>
  <si>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</si>
  <si>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</si>
  <si>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</si>
  <si>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</si>
  <si>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</si>
  <si>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</si>
  <si>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</si>
  <si>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</si>
  <si>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</si>
  <si>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</si>
  <si>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</si>
  <si>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</si>
  <si>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</si>
  <si>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</si>
  <si>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</si>
  <si>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</si>
  <si>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</si>
  <si>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</si>
  <si>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</si>
  <si>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</si>
  <si>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</si>
  <si>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</si>
  <si>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</si>
  <si>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</si>
  <si>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</si>
  <si>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</si>
  <si>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</si>
  <si>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</si>
  <si>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</si>
  <si>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</si>
  <si>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</si>
  <si>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</si>
  <si>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</si>
  <si>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</si>
  <si>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</si>
  <si>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</si>
  <si>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</si>
  <si>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</si>
  <si>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</si>
  <si>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</si>
  <si>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</si>
  <si>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</si>
  <si>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</si>
  <si>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</si>
  <si>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</si>
  <si>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</si>
  <si>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</si>
  <si>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</si>
  <si>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</si>
  <si>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</si>
  <si>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</si>
  <si>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</si>
  <si>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</si>
  <si>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</si>
  <si>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</si>
  <si>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</si>
  <si>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</si>
  <si>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</si>
  <si>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</si>
  <si>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</si>
  <si>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</si>
  <si>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</si>
  <si>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</si>
  <si>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</si>
  <si>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</si>
  <si>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</si>
  <si>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</si>
  <si>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</si>
  <si>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</si>
  <si>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</si>
  <si>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</si>
  <si>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</si>
  <si>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</si>
  <si>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</si>
  <si>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</si>
  <si>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</si>
  <si>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</si>
  <si>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</si>
  <si>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</si>
  <si>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</si>
  <si>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</si>
  <si>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</si>
  <si>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</si>
  <si>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</si>
  <si>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</si>
  <si>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</si>
  <si>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</si>
  <si>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</si>
  <si>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</si>
  <si>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</si>
  <si>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</si>
  <si>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</si>
  <si>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</si>
  <si>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</si>
  <si>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</si>
  <si>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</si>
  <si>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</si>
  <si>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</si>
  <si>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</si>
  <si>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</si>
  <si>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</si>
  <si>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</si>
  <si>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</si>
  <si>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</si>
  <si>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</si>
  <si>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</si>
  <si>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</si>
  <si>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</si>
  <si>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</si>
  <si>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</si>
  <si>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</si>
  <si>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</si>
  <si>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</si>
  <si>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</si>
  <si>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</si>
  <si>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</si>
  <si>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</si>
  <si>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</si>
  <si>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</si>
  <si>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</si>
  <si>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</si>
  <si>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</si>
  <si>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</si>
  <si>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</si>
  <si>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</si>
  <si>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</si>
  <si>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</si>
  <si>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</si>
  <si>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</si>
  <si>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</si>
  <si>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</si>
  <si>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</si>
  <si>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</si>
  <si>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</si>
  <si>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</si>
  <si>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</si>
  <si>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</si>
  <si>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</si>
  <si>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</si>
  <si>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</si>
  <si>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</si>
  <si>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</si>
  <si>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</si>
  <si>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</si>
  <si>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</si>
  <si>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</si>
  <si>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</si>
  <si>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</si>
  <si>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</si>
  <si>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</si>
  <si>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</si>
  <si>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</si>
  <si>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</si>
  <si>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</si>
  <si>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</si>
  <si>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</si>
  <si>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</si>
  <si>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</si>
  <si>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</si>
  <si>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</si>
  <si>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</si>
  <si>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</si>
  <si>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</si>
  <si>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</si>
  <si>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</si>
  <si>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</si>
  <si>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</si>
  <si>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</si>
  <si>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</si>
  <si>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</si>
  <si>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</si>
  <si>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</si>
  <si>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</si>
  <si>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</si>
  <si>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</si>
  <si>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</si>
  <si>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</si>
  <si>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</si>
  <si>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</si>
  <si>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</si>
  <si>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</si>
  <si>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</si>
  <si>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</si>
  <si>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</si>
  <si>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</si>
  <si>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</si>
  <si>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</si>
  <si>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</si>
  <si>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</si>
  <si>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</si>
  <si>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</si>
  <si>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</si>
  <si>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</si>
  <si>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</si>
  <si>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</si>
  <si>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</si>
  <si>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</si>
  <si>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</si>
  <si>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</si>
  <si>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</si>
  <si>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</si>
  <si>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</si>
  <si>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</si>
  <si>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</si>
  <si>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</si>
  <si>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</si>
  <si>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</si>
  <si>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</si>
  <si>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</si>
  <si>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</si>
  <si>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</si>
  <si>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</si>
  <si>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</si>
  <si>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</si>
  <si>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</si>
  <si>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</si>
  <si>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</si>
  <si>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</si>
  <si>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</si>
  <si>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</si>
  <si>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</si>
  <si>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</si>
  <si>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</si>
  <si>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</si>
  <si>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</si>
  <si>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</si>
  <si>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</si>
  <si>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</si>
  <si>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</si>
  <si>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</si>
  <si>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</si>
  <si>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</si>
  <si>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</si>
  <si>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</si>
  <si>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</si>
  <si>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</si>
  <si>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</si>
  <si>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</si>
  <si>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</si>
  <si>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</si>
  <si>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</si>
  <si>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</si>
  <si>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</si>
  <si>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</si>
  <si>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</si>
  <si>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</si>
  <si>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</si>
  <si>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</si>
  <si>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</si>
  <si>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</si>
  <si>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</si>
  <si>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</si>
  <si>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</si>
  <si>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</si>
  <si>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</si>
  <si>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</si>
  <si>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</si>
  <si>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</si>
  <si>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</si>
  <si>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</si>
  <si>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</si>
  <si>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</si>
  <si>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</si>
  <si>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</si>
  <si>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</si>
  <si>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</si>
  <si>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</si>
  <si>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</si>
  <si>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</si>
  <si>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</si>
  <si>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</si>
  <si>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</si>
  <si>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</si>
  <si>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</si>
  <si>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</si>
  <si>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</si>
  <si>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</si>
  <si>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</si>
  <si>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</si>
  <si>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</si>
  <si>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</si>
  <si>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</si>
  <si>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</si>
  <si>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</si>
  <si>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</si>
  <si>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</si>
  <si>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</si>
  <si>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</si>
  <si>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</si>
  <si>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</si>
  <si>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</si>
  <si>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</si>
  <si>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</si>
  <si>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</si>
  <si>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</si>
  <si>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</si>
  <si>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</si>
  <si>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</si>
  <si>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</si>
  <si>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</si>
  <si>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</si>
  <si>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</si>
  <si>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</si>
  <si>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</si>
  <si>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</si>
  <si>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</si>
  <si>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</si>
  <si>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</si>
  <si>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</si>
  <si>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</si>
  <si>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</si>
  <si>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</si>
  <si>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</si>
  <si>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</si>
  <si>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</si>
  <si>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</si>
  <si>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</si>
  <si>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</si>
  <si>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</si>
  <si>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</si>
  <si>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</si>
  <si>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</si>
  <si>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</si>
  <si>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</si>
  <si>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</si>
  <si>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</si>
  <si>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</si>
  <si>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</si>
  <si>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</si>
  <si>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</si>
  <si>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</si>
  <si>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</si>
  <si>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</si>
  <si>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</si>
  <si>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</si>
  <si>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</si>
  <si>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</si>
  <si>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</si>
  <si>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</si>
  <si>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</si>
  <si>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</si>
  <si>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</si>
  <si>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</si>
  <si>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</si>
  <si>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</si>
  <si>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</si>
  <si>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</si>
  <si>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</si>
  <si>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</si>
  <si>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</si>
  <si>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</si>
  <si>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</si>
  <si>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</si>
  <si>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</si>
  <si>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</si>
  <si>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</si>
  <si>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</si>
  <si>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</si>
  <si>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</si>
  <si>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</si>
  <si>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</si>
  <si>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</si>
  <si>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</si>
  <si>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</si>
  <si>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</si>
  <si>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</si>
  <si>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</si>
  <si>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</si>
  <si>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</si>
  <si>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</si>
  <si>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</si>
  <si>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</si>
  <si>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</si>
  <si>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</si>
  <si>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</si>
  <si>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</si>
  <si>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</si>
  <si>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</si>
  <si>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</si>
  <si>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</si>
  <si>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</si>
  <si>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</si>
  <si>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</si>
  <si>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</si>
  <si>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</si>
  <si>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</si>
  <si>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</si>
  <si>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</si>
  <si>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</si>
  <si>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</si>
  <si>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</si>
  <si>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</si>
  <si>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</si>
  <si>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</si>
  <si>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</si>
  <si>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</si>
  <si>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</si>
  <si>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</si>
  <si>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</si>
  <si>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</si>
  <si>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</si>
  <si>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</si>
  <si>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</si>
  <si>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</si>
  <si>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</si>
  <si>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</si>
  <si>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</si>
  <si>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</si>
  <si>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</si>
  <si>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</si>
  <si>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</si>
  <si>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</si>
  <si>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</si>
  <si>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</si>
  <si>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</si>
  <si>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</si>
  <si>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</si>
  <si>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</si>
  <si>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</si>
  <si>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</si>
  <si>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</si>
  <si>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</si>
  <si>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</si>
  <si>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</si>
  <si>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</si>
  <si>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</si>
  <si>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</si>
  <si>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</si>
  <si>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</si>
  <si>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</si>
  <si>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</si>
  <si>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</si>
  <si>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</si>
  <si>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</si>
  <si>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</si>
  <si>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</si>
  <si>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</si>
  <si>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</si>
  <si>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</si>
  <si>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</si>
  <si>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</si>
  <si>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</si>
  <si>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</si>
  <si>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</si>
  <si>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</si>
  <si>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</si>
  <si>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</si>
  <si>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</si>
  <si>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</si>
  <si>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</si>
  <si>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</si>
  <si>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</si>
  <si>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</si>
  <si>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</si>
  <si>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</si>
  <si>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</si>
  <si>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</si>
  <si>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</si>
  <si>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</si>
  <si>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</si>
  <si>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</si>
  <si>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</si>
  <si>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</si>
  <si>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</si>
  <si>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</si>
  <si>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</si>
  <si>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</si>
  <si>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</si>
  <si>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</si>
  <si>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</si>
  <si>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</si>
  <si>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</si>
  <si>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</si>
  <si>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</si>
  <si>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</si>
  <si>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</si>
  <si>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</si>
  <si>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</si>
  <si>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</si>
  <si>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</si>
  <si>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</si>
  <si>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</si>
  <si>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</si>
  <si>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</si>
  <si>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</si>
  <si>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</si>
  <si>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</si>
  <si>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</si>
  <si>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</si>
  <si>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</si>
  <si>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</si>
  <si>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</si>
  <si>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</si>
  <si>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</si>
  <si>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</si>
  <si>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</si>
  <si>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</si>
  <si>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</si>
  <si>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</si>
  <si>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</si>
  <si>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</si>
  <si>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</si>
  <si>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</si>
  <si>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</si>
  <si>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</si>
  <si>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</si>
  <si>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</si>
  <si>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</si>
  <si>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</si>
  <si>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</si>
  <si>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</si>
  <si>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</si>
  <si>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</si>
  <si>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</si>
  <si>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</si>
  <si>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</si>
  <si>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</si>
  <si>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</si>
  <si>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</si>
  <si>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</si>
  <si>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</si>
  <si>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</si>
  <si>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</si>
  <si>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</si>
  <si>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</si>
  <si>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</si>
  <si>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</si>
  <si>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</si>
  <si>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</si>
  <si>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</si>
  <si>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</si>
  <si>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</si>
  <si>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</si>
  <si>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</si>
  <si>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</si>
  <si>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</si>
  <si>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</si>
  <si>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</si>
  <si>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</si>
  <si>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</si>
  <si>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</si>
  <si>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</si>
  <si>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</si>
  <si>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</si>
  <si>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</si>
  <si>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</si>
  <si>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</si>
  <si>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</si>
  <si>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</si>
  <si>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</si>
  <si>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</si>
  <si>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</si>
  <si>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</si>
  <si>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</si>
  <si>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</si>
  <si>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</si>
  <si>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</si>
  <si>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</si>
  <si>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</si>
  <si>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</si>
  <si>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</si>
  <si>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</si>
  <si>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</si>
  <si>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</si>
  <si>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</si>
  <si>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</si>
  <si>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</si>
  <si>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</si>
  <si>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</si>
  <si>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</si>
  <si>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</si>
  <si>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</si>
  <si>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</si>
  <si>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</si>
  <si>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</si>
  <si>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</si>
  <si>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</si>
  <si>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</si>
  <si>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</si>
  <si>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</si>
  <si>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</si>
  <si>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</si>
  <si>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</si>
  <si>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</si>
  <si>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</si>
  <si>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</si>
  <si>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</si>
  <si>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</si>
  <si>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</si>
  <si>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</si>
  <si>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</si>
  <si>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</si>
  <si>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</si>
  <si>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</si>
  <si>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</si>
  <si>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</si>
  <si>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</si>
  <si>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</si>
  <si>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</si>
  <si>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</si>
  <si>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</si>
  <si>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</si>
  <si>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</si>
  <si>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</si>
  <si>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</si>
  <si>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</si>
  <si>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</si>
  <si>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</si>
  <si>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</si>
  <si>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</si>
  <si>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</si>
  <si>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</si>
  <si>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</si>
  <si>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</si>
  <si>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</si>
  <si>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</si>
  <si>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</si>
  <si>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</si>
  <si>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</si>
  <si>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</si>
  <si>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</si>
  <si>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</si>
  <si>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</si>
  <si>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</si>
  <si>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</si>
  <si>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</si>
  <si>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</si>
  <si>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</si>
  <si>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</si>
  <si>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</si>
  <si>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</si>
  <si>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</si>
  <si>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</si>
  <si>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</si>
  <si>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</si>
  <si>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</si>
  <si>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</si>
  <si>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</si>
  <si>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</si>
  <si>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</si>
  <si>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</si>
  <si>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</si>
  <si>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</si>
  <si>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</si>
  <si>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</si>
  <si>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</si>
  <si>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</si>
  <si>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</si>
  <si>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</si>
  <si>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</si>
  <si>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</si>
  <si>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</si>
  <si>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</si>
  <si>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</si>
  <si>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</si>
  <si>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</si>
  <si>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</si>
  <si>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</si>
  <si>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</si>
  <si>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</si>
  <si>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</si>
  <si>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</si>
  <si>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</si>
  <si>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</si>
  <si>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</si>
  <si>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</si>
  <si>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</si>
  <si>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</si>
  <si>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</si>
  <si>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</si>
  <si>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</si>
  <si>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</si>
  <si>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</si>
  <si>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</si>
  <si>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</si>
  <si>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</si>
  <si>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</si>
  <si>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</si>
  <si>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</si>
  <si>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</si>
  <si>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</si>
  <si>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</si>
  <si>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</si>
  <si>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</si>
  <si>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</si>
  <si>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</si>
  <si>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</si>
  <si>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</si>
  <si>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</si>
  <si>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</si>
  <si>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</si>
  <si>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</si>
  <si>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</si>
  <si>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</si>
  <si>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</si>
  <si>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</si>
  <si>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</si>
  <si>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</si>
  <si>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</si>
  <si>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</si>
  <si>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</si>
  <si>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</si>
  <si>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</si>
  <si>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</si>
  <si>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</si>
  <si>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</si>
  <si>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</si>
  <si>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</si>
  <si>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</si>
  <si>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</si>
  <si>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</si>
  <si>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</si>
  <si>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</si>
  <si>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</si>
  <si>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</si>
  <si>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</si>
  <si>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</si>
  <si>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</si>
  <si>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</si>
  <si>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</si>
  <si>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</si>
  <si>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</si>
  <si>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</si>
  <si>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</si>
  <si>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</si>
  <si>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</si>
  <si>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</si>
  <si>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</si>
  <si>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</si>
  <si>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</si>
  <si>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</si>
  <si>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</si>
  <si>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</si>
  <si>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</si>
  <si>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</si>
  <si>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</si>
  <si>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</si>
  <si>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</si>
  <si>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</si>
  <si>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</si>
  <si>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</si>
  <si>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</si>
  <si>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</si>
  <si>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</si>
  <si>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</si>
  <si>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</si>
  <si>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</si>
  <si>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</si>
  <si>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</si>
  <si>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</si>
  <si>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</si>
  <si>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</si>
  <si>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</si>
  <si>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</si>
  <si>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</si>
  <si>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</si>
  <si>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</si>
  <si>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</si>
  <si>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</si>
  <si>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</si>
  <si>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</si>
  <si>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</si>
  <si>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</si>
  <si>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</si>
  <si>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</si>
  <si>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</si>
  <si>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</si>
  <si>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</si>
  <si>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</si>
  <si>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</si>
  <si>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</si>
  <si>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</si>
  <si>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</si>
  <si>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</si>
  <si>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</si>
  <si>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</si>
  <si>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</si>
  <si>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</si>
  <si>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</si>
  <si>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</si>
  <si>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</si>
  <si>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</si>
  <si>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</si>
  <si>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</si>
  <si>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</si>
  <si>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</si>
  <si>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</si>
  <si>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</si>
  <si>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</si>
  <si>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</si>
  <si>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</si>
  <si>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</si>
  <si>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</si>
  <si>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</si>
  <si>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</si>
  <si>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</si>
  <si>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</si>
  <si>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</si>
  <si>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</si>
  <si>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</si>
  <si>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</si>
  <si>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</si>
  <si>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</si>
  <si>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</si>
  <si>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</si>
  <si>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</si>
  <si>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</si>
  <si>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</si>
  <si>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</si>
  <si>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</si>
  <si>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</si>
  <si>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</si>
  <si>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</si>
  <si>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</si>
  <si>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</si>
  <si>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</si>
  <si>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</si>
  <si>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</si>
  <si>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</si>
  <si>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</si>
  <si>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</si>
  <si>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</si>
  <si>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</si>
  <si>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</si>
  <si>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</si>
  <si>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</si>
  <si>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</si>
  <si>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</si>
  <si>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</si>
  <si>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</si>
  <si>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</si>
  <si>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</si>
  <si>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</si>
  <si>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</si>
  <si>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</si>
  <si>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</si>
  <si>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</si>
  <si>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</si>
  <si>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</si>
  <si>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</si>
  <si>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</si>
  <si>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</si>
  <si>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</si>
  <si>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</si>
  <si>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</si>
  <si>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</si>
  <si>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</si>
  <si>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</si>
  <si>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</si>
  <si>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</si>
  <si>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</si>
  <si>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</si>
  <si>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</si>
  <si>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</si>
  <si>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</si>
  <si>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</si>
  <si>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</si>
  <si>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</si>
  <si>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</si>
  <si>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</si>
  <si>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</si>
  <si>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</si>
  <si>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</si>
  <si>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</si>
  <si>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</si>
  <si>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</si>
  <si>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</si>
  <si>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</si>
  <si>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</si>
  <si>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</si>
  <si>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</si>
  <si>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</si>
  <si>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</si>
  <si>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</si>
  <si>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</si>
  <si>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</si>
  <si>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</si>
  <si>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</si>
  <si>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</si>
  <si>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</si>
  <si>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</si>
  <si>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</si>
  <si>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</si>
  <si>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</si>
  <si>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</si>
  <si>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</si>
  <si>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</si>
  <si>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</si>
  <si>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</si>
  <si>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</si>
  <si>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</si>
  <si>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</si>
  <si>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</si>
  <si>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</si>
  <si>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</si>
  <si>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</si>
  <si>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</si>
  <si>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</si>
  <si>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</si>
  <si>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</si>
  <si>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</si>
  <si>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</si>
  <si>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</si>
  <si>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</si>
  <si>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</si>
  <si>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</si>
  <si>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</si>
  <si>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</si>
  <si>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</si>
  <si>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</si>
  <si>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</si>
  <si>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</si>
  <si>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</si>
  <si>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</si>
  <si>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</si>
  <si>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</si>
  <si>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</si>
  <si>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</si>
  <si>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</si>
  <si>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</si>
  <si>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</si>
  <si>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</si>
  <si>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</si>
  <si>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</si>
  <si>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</si>
  <si>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</si>
  <si>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</si>
  <si>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</si>
  <si>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</si>
  <si>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</si>
  <si>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</si>
  <si>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</si>
  <si>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</si>
  <si>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</si>
  <si>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</si>
  <si>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</si>
  <si>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</si>
  <si>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</si>
  <si>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</si>
  <si>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</si>
  <si>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</si>
  <si>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</si>
  <si>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</si>
  <si>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</si>
  <si>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</si>
  <si>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</si>
  <si>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</si>
  <si>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</si>
  <si>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</si>
  <si>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</si>
  <si>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</si>
  <si>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</si>
  <si>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</si>
  <si>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</si>
  <si>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</si>
  <si>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</si>
  <si>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</si>
  <si>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</si>
  <si>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</si>
  <si>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</si>
  <si>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</si>
  <si>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</si>
  <si>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</si>
  <si>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</si>
  <si>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</si>
  <si>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</si>
  <si>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</si>
  <si>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</si>
  <si>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</si>
  <si>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</si>
  <si>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</si>
  <si>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</si>
  <si>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</si>
  <si>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</si>
  <si>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</si>
  <si>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</si>
  <si>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</si>
  <si>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</si>
  <si>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</si>
  <si>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</si>
  <si>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</si>
  <si>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</si>
  <si>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</si>
  <si>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</si>
  <si>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</si>
  <si>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</si>
  <si>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</si>
  <si>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</si>
  <si>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</si>
  <si>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</si>
  <si>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</si>
  <si>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</si>
  <si>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</si>
  <si>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</si>
  <si>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</si>
  <si>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</si>
  <si>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</si>
  <si>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</si>
  <si>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</si>
  <si>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</si>
  <si>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</si>
  <si>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</si>
  <si>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</si>
  <si>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</si>
  <si>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</si>
  <si>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</si>
  <si>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</si>
  <si>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</si>
  <si>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</si>
  <si>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</si>
  <si>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</si>
  <si>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</si>
  <si>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</si>
  <si>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</si>
  <si>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</si>
  <si>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</si>
  <si>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</si>
  <si>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</si>
  <si>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</si>
  <si>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</si>
  <si>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</si>
  <si>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</si>
  <si>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</si>
  <si>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</si>
  <si>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</si>
  <si>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</si>
  <si>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</si>
  <si>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</si>
  <si>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</si>
  <si>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</si>
  <si>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</si>
  <si>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</si>
  <si>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</si>
  <si>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</si>
  <si>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</si>
  <si>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</si>
  <si>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</si>
  <si>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</si>
  <si>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</si>
  <si>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</si>
  <si>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</si>
  <si>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</si>
  <si>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</si>
  <si>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</si>
  <si>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</si>
  <si>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</si>
  <si>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</si>
  <si>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</si>
  <si>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</si>
  <si>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</si>
  <si>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</si>
  <si>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</si>
  <si>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</si>
  <si>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</si>
  <si>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</si>
  <si>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</si>
  <si>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</si>
  <si>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</si>
  <si>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</si>
  <si>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</si>
  <si>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</si>
  <si>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</si>
  <si>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</si>
  <si>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</si>
  <si>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</si>
  <si>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</si>
  <si>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</si>
  <si>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</si>
  <si>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</si>
  <si>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</si>
  <si>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</si>
  <si>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</si>
  <si>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</si>
  <si>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</si>
  <si>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</si>
  <si>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</si>
  <si>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</si>
  <si>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</si>
  <si>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</si>
  <si>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</si>
  <si>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</si>
  <si>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</si>
  <si>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</si>
  <si>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</si>
  <si>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</si>
  <si>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</si>
  <si>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</si>
  <si>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</si>
  <si>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</si>
  <si>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</si>
  <si>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</si>
  <si>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</si>
  <si>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</si>
  <si>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</si>
  <si>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</si>
  <si>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</si>
  <si>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</si>
  <si>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</si>
  <si>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</si>
  <si>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</si>
  <si>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</si>
  <si>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</si>
  <si>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</si>
  <si>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</si>
  <si>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</si>
  <si>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</si>
  <si>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</si>
  <si>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</si>
  <si>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</si>
  <si>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</si>
  <si>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</si>
  <si>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</si>
  <si>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</si>
  <si>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</si>
  <si>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</si>
  <si>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</si>
  <si>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</si>
  <si>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</si>
  <si>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</si>
  <si>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</si>
  <si>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</si>
  <si>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</si>
  <si>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</si>
  <si>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</si>
  <si>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</si>
  <si>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</si>
  <si>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</si>
  <si>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</si>
  <si>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</si>
  <si>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</si>
  <si>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</si>
  <si>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</si>
  <si>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</si>
  <si>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</si>
  <si>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</si>
  <si>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</si>
  <si>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</si>
  <si>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</si>
  <si>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</si>
  <si>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</si>
  <si>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</si>
  <si>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</si>
  <si>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</si>
  <si>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</si>
  <si>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</si>
  <si>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</si>
  <si>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</si>
  <si>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</si>
  <si>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</si>
  <si>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</si>
  <si>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</si>
  <si>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</si>
  <si>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</si>
  <si>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</si>
  <si>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</si>
  <si>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</si>
  <si>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</si>
  <si>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</si>
  <si>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</si>
  <si>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</si>
  <si>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</si>
  <si>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</si>
  <si>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</si>
  <si>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</si>
  <si>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</si>
  <si>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</si>
  <si>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</si>
  <si>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</si>
  <si>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</si>
  <si>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</si>
  <si>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</si>
  <si>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</si>
  <si>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</si>
  <si>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</si>
  <si>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</si>
  <si>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</si>
  <si>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</si>
  <si>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</si>
  <si>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</si>
  <si>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</si>
  <si>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</si>
  <si>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</si>
  <si>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</si>
  <si>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</si>
  <si>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</si>
  <si>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</si>
  <si>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</si>
  <si>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</si>
  <si>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</si>
  <si>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</si>
  <si>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</si>
  <si>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</si>
  <si>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</si>
  <si>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</si>
  <si>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</si>
  <si>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</si>
  <si>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</si>
  <si>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</si>
  <si>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</si>
  <si>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</si>
  <si>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</si>
  <si>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</si>
  <si>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</si>
  <si>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</si>
  <si>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</si>
  <si>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</si>
  <si>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</si>
  <si>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</si>
  <si>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</si>
  <si>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</si>
  <si>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</si>
  <si>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</si>
  <si>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</si>
  <si>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</si>
  <si>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</si>
  <si>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</si>
  <si>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</si>
  <si>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</si>
  <si>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</si>
  <si>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</si>
  <si>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</si>
  <si>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</si>
  <si>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</si>
  <si>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</si>
  <si>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</si>
  <si>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</si>
  <si>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</si>
  <si>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</si>
  <si>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</si>
  <si>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</si>
  <si>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</si>
  <si>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</si>
  <si>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</si>
  <si>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</si>
  <si>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</si>
  <si>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</si>
  <si>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</si>
  <si>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</si>
  <si>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</si>
  <si>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</si>
  <si>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</si>
  <si>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</si>
  <si>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</si>
  <si>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</si>
  <si>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</si>
  <si>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</si>
  <si>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</si>
  <si>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</si>
  <si>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</si>
  <si>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</si>
  <si>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</si>
  <si>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</si>
  <si>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</si>
  <si>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</si>
  <si>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</si>
  <si>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</si>
  <si>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</si>
  <si>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</si>
  <si>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</si>
  <si>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</si>
  <si>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</si>
  <si>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</si>
  <si>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</si>
  <si>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</si>
  <si>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</si>
  <si>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</si>
  <si>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</si>
  <si>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</si>
  <si>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</si>
  <si>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</si>
  <si>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</si>
  <si>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</si>
  <si>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</si>
  <si>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</si>
  <si>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</si>
  <si>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</si>
  <si>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</si>
  <si>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</si>
  <si>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</si>
  <si>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</si>
  <si>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</si>
  <si>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</si>
  <si>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</si>
  <si>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</si>
  <si>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</si>
  <si>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</si>
  <si>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</si>
  <si>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</si>
  <si>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</si>
  <si>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</si>
  <si>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</si>
  <si>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</si>
  <si>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</si>
  <si>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</si>
  <si>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</si>
  <si>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</si>
  <si>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</si>
  <si>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</si>
  <si>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</si>
  <si>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</si>
  <si>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</si>
  <si>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</si>
  <si>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</si>
  <si>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</si>
  <si>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</si>
  <si>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</si>
  <si>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</si>
  <si>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</si>
  <si>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</si>
  <si>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</si>
  <si>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</si>
  <si>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</si>
  <si>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</si>
  <si>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</si>
  <si>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</si>
  <si>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</si>
  <si>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</si>
  <si>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</si>
  <si>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</si>
  <si>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</si>
  <si>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</si>
  <si>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</si>
  <si>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</si>
  <si>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</si>
  <si>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</si>
  <si>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</si>
  <si>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</si>
  <si>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</si>
  <si>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</si>
  <si>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</si>
  <si>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</si>
  <si>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</si>
  <si>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</si>
  <si>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</si>
  <si>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</si>
  <si>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</si>
  <si>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</si>
  <si>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</si>
  <si>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</si>
  <si>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</si>
  <si>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</si>
  <si>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</si>
  <si>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</si>
  <si>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</si>
  <si>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</si>
  <si>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</si>
  <si>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</si>
  <si>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</si>
  <si>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</si>
  <si>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</si>
  <si>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</si>
  <si>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</si>
  <si>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</si>
  <si>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</si>
  <si>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</si>
  <si>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</si>
  <si>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</si>
  <si>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</si>
  <si>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</si>
  <si>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</si>
  <si>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</si>
  <si>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</si>
  <si>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</si>
  <si>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</si>
  <si>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</si>
  <si>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</si>
  <si>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</si>
  <si>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</si>
  <si>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</si>
  <si>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</si>
  <si>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</si>
  <si>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</si>
  <si>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</si>
  <si>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</si>
  <si>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</si>
  <si>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</si>
  <si>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</si>
  <si>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</si>
  <si>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</si>
  <si>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</si>
  <si>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</si>
  <si>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</si>
  <si>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</si>
  <si>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</si>
  <si>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</si>
  <si>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</si>
  <si>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</si>
  <si>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</si>
  <si>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</si>
  <si>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</si>
  <si>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</si>
  <si>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</si>
  <si>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</si>
  <si>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</si>
  <si>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</si>
  <si>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</si>
  <si>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</si>
  <si>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</si>
  <si>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</si>
  <si>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</si>
  <si>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</si>
  <si>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</si>
  <si>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</si>
  <si>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</si>
  <si>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</si>
  <si>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</si>
  <si>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</si>
  <si>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</si>
  <si>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</si>
  <si>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</si>
  <si>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</si>
  <si>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</si>
  <si>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</si>
  <si>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</si>
  <si>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</si>
  <si>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</si>
  <si>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</si>
  <si>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</si>
  <si>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</si>
  <si>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</si>
  <si>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</si>
  <si>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</si>
  <si>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</si>
  <si>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</si>
  <si>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</si>
  <si>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</si>
  <si>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</si>
  <si>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</si>
  <si>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</si>
  <si>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</si>
  <si>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</si>
  <si>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</si>
  <si>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</si>
  <si>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</si>
  <si>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</si>
  <si>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</si>
  <si>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</si>
  <si>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</si>
  <si>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</si>
  <si>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</si>
  <si>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</si>
  <si>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</si>
  <si>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</si>
  <si>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</si>
  <si>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</si>
  <si>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</si>
  <si>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</si>
  <si>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</si>
  <si>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</si>
  <si>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</si>
  <si>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</si>
  <si>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</si>
  <si>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</si>
  <si>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</si>
  <si>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</si>
  <si>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</si>
  <si>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</si>
  <si>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</si>
  <si>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</si>
  <si>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</si>
  <si>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</si>
  <si>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</si>
  <si>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</si>
  <si>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</si>
  <si>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</si>
  <si>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</si>
  <si>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</si>
  <si>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</si>
  <si>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</si>
  <si>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</si>
  <si>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</si>
  <si>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</si>
  <si>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</si>
  <si>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</si>
  <si>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</si>
  <si>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</si>
  <si>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</si>
  <si>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</si>
  <si>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</si>
  <si>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</si>
  <si>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</si>
  <si>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</si>
  <si>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</si>
  <si>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</si>
  <si>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</si>
  <si>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</si>
  <si>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</si>
  <si>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</si>
  <si>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</si>
  <si>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</si>
  <si>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</si>
  <si>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</si>
  <si>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</si>
  <si>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</si>
  <si>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</si>
  <si>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</si>
  <si>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</si>
  <si>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</si>
  <si>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</si>
  <si>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</si>
  <si>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</si>
  <si>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</si>
  <si>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</si>
  <si>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</si>
  <si>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</si>
  <si>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</si>
  <si>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</si>
  <si>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</si>
  <si>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</si>
  <si>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</si>
  <si>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</si>
  <si>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</si>
  <si>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</si>
  <si>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</si>
  <si>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</si>
  <si>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</si>
  <si>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</si>
  <si>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</si>
  <si>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</si>
  <si>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</si>
  <si>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</si>
  <si>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</si>
  <si>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</si>
  <si>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</si>
  <si>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</si>
  <si>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</si>
  <si>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</si>
  <si>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</si>
  <si>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</si>
  <si>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</si>
  <si>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</si>
  <si>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</si>
  <si>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</si>
  <si>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</si>
  <si>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</si>
  <si>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</si>
  <si>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</si>
  <si>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</si>
  <si>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</si>
  <si>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</si>
  <si>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</si>
  <si>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</si>
  <si>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</si>
  <si>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</si>
  <si>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</si>
  <si>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</si>
  <si>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</si>
  <si>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</si>
  <si>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</si>
  <si>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</si>
  <si>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</si>
  <si>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</si>
  <si>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</si>
  <si>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</si>
  <si>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</si>
  <si>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</si>
  <si>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</si>
  <si>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</si>
  <si>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</si>
  <si>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</si>
  <si>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</si>
  <si>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</si>
  <si>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</si>
  <si>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</si>
  <si>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</si>
  <si>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</si>
  <si>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</si>
  <si>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</si>
  <si>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</si>
  <si>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</si>
  <si>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</si>
  <si>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</si>
  <si>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</si>
  <si>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</si>
  <si>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</si>
  <si>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</si>
  <si>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</si>
  <si>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</si>
  <si>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</si>
  <si>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</si>
  <si>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</si>
  <si>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</si>
  <si>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</si>
  <si>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</si>
  <si>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</si>
  <si>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</si>
  <si>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</si>
  <si>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</si>
  <si>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</si>
  <si>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</si>
  <si>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</si>
  <si>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</si>
  <si>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</si>
  <si>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</si>
  <si>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</si>
  <si>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</si>
  <si>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</si>
  <si>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</si>
  <si>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</si>
  <si>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</si>
  <si>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</si>
  <si>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</si>
  <si>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</si>
  <si>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</si>
  <si>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</si>
  <si>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</si>
  <si>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</si>
  <si>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</si>
  <si>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</si>
  <si>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</si>
  <si>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</si>
  <si>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</si>
  <si>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</si>
  <si>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</si>
  <si>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</si>
  <si>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</si>
  <si>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</si>
  <si>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</si>
  <si>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</si>
  <si>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</si>
  <si>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</si>
  <si>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</si>
  <si>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</si>
  <si>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</si>
  <si>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</si>
  <si>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</si>
  <si>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</si>
  <si>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</si>
  <si>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</si>
  <si>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</si>
  <si>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</si>
  <si>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</si>
  <si>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</si>
  <si>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</si>
  <si>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</si>
  <si>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</si>
  <si>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</si>
  <si>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</si>
  <si>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</si>
  <si>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</si>
  <si>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</si>
  <si>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</si>
  <si>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</si>
  <si>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</si>
  <si>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</si>
  <si>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</si>
  <si>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</si>
  <si>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</si>
  <si>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</si>
  <si>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</si>
  <si>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</si>
  <si>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</si>
  <si>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</si>
  <si>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</si>
  <si>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</si>
  <si>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</si>
  <si>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</si>
  <si>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</si>
  <si>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</si>
  <si>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</si>
  <si>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</si>
  <si>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</si>
  <si>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</si>
  <si>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</si>
  <si>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</si>
  <si>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</si>
  <si>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</si>
  <si>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</si>
  <si>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</si>
  <si>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</si>
  <si>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</si>
  <si>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</si>
  <si>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</si>
  <si>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</si>
  <si>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</si>
  <si>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</si>
  <si>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</si>
  <si>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</si>
  <si>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</si>
  <si>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</si>
  <si>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</si>
  <si>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</si>
  <si>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</si>
  <si>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</si>
  <si>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</si>
  <si>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</si>
  <si>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</si>
  <si>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</si>
  <si>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</si>
  <si>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</si>
  <si>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</si>
  <si>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</si>
  <si>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</si>
  <si>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</si>
  <si>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</si>
  <si>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</si>
  <si>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</si>
  <si>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</si>
  <si>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</si>
  <si>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</si>
  <si>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</si>
  <si>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</si>
  <si>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</si>
  <si>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</si>
  <si>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</si>
  <si>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</si>
  <si>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</si>
  <si>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</si>
  <si>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</si>
  <si>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</si>
  <si>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</si>
  <si>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</si>
  <si>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</si>
  <si>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</si>
  <si>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</si>
  <si>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</si>
  <si>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</si>
  <si>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</si>
  <si>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</si>
  <si>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</si>
  <si>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</si>
  <si>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</si>
  <si>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</si>
  <si>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</si>
  <si>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</si>
  <si>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</si>
  <si>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</si>
  <si>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</si>
  <si>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</si>
  <si>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</si>
  <si>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</si>
  <si>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</si>
  <si>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</si>
  <si>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</si>
  <si>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</si>
  <si>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</si>
  <si>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</si>
  <si>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</si>
  <si>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</si>
  <si>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</si>
  <si>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</si>
  <si>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</si>
  <si>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</si>
  <si>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</si>
  <si>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</si>
  <si>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</si>
  <si>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</si>
  <si>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</si>
  <si>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</si>
  <si>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</si>
  <si>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</si>
  <si>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</si>
  <si>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</si>
  <si>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</si>
  <si>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</si>
  <si>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</si>
  <si>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</si>
  <si>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</si>
  <si>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</si>
  <si>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</si>
  <si>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</si>
  <si>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</si>
  <si>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</si>
  <si>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</si>
  <si>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</si>
  <si>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</si>
  <si>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</si>
  <si>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</si>
  <si>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</si>
  <si>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</si>
  <si>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</si>
  <si>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</si>
  <si>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</si>
  <si>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</si>
  <si>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</si>
  <si>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</si>
  <si>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</si>
  <si>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</si>
  <si>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</si>
  <si>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</si>
  <si>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</si>
  <si>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</si>
  <si>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</si>
  <si>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</si>
  <si>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</si>
  <si>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</si>
  <si>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</si>
  <si>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</si>
  <si>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</si>
  <si>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</si>
  <si>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</si>
  <si>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</si>
  <si>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</si>
  <si>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</si>
  <si>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</si>
  <si>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</si>
  <si>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</si>
  <si>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</si>
  <si>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</si>
  <si>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</si>
  <si>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</si>
  <si>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</si>
  <si>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</si>
  <si>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</si>
  <si>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</si>
  <si>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</si>
  <si>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</si>
  <si>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</si>
  <si>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</si>
  <si>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</si>
  <si>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</si>
  <si>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</si>
  <si>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</si>
  <si>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</si>
  <si>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</si>
  <si>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</si>
  <si>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</si>
  <si>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</si>
  <si>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</si>
  <si>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</si>
  <si>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</si>
  <si>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</si>
  <si>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</si>
  <si>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</si>
  <si>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</si>
  <si>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</si>
  <si>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</si>
  <si>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</si>
  <si>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</si>
  <si>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</si>
  <si>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</si>
  <si>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</si>
  <si>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</si>
  <si>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</si>
  <si>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</si>
  <si>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</si>
  <si>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</si>
  <si>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</si>
  <si>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</si>
  <si>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</si>
  <si>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</si>
  <si>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</si>
  <si>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</si>
  <si>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</si>
  <si>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</si>
  <si>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</si>
  <si>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</si>
  <si>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</si>
  <si>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</si>
  <si>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</si>
  <si>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</si>
  <si>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</si>
  <si>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</si>
  <si>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</si>
  <si>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</si>
  <si>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</si>
  <si>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</si>
  <si>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</si>
  <si>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</si>
  <si>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</si>
  <si>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</si>
  <si>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</si>
  <si>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</si>
  <si>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</si>
  <si>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</si>
  <si>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</si>
  <si>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</si>
  <si>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</si>
  <si>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</si>
  <si>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</si>
  <si>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</si>
  <si>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</si>
  <si>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</si>
  <si>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</si>
  <si>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</si>
  <si>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</si>
  <si>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</si>
  <si>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</si>
  <si>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</si>
  <si>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</si>
  <si>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</si>
  <si>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</si>
  <si>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</si>
  <si>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</si>
  <si>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</si>
  <si>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</si>
  <si>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</si>
  <si>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</si>
  <si>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</si>
  <si>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</si>
  <si>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</si>
  <si>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</si>
  <si>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</si>
  <si>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</si>
  <si>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</si>
  <si>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</si>
  <si>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</si>
  <si>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</si>
  <si>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</si>
  <si>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</si>
  <si>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</si>
  <si>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</si>
  <si>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</si>
  <si>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</si>
  <si>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</si>
  <si>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</si>
  <si>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</si>
  <si>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</si>
  <si>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</si>
  <si>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</si>
  <si>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</si>
  <si>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</si>
  <si>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</si>
  <si>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</si>
  <si>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</si>
  <si>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</si>
  <si>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</si>
  <si>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</si>
  <si>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</si>
  <si>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</si>
  <si>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</si>
  <si>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</si>
  <si>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</si>
  <si>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</si>
  <si>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</si>
  <si>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</si>
  <si>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</si>
  <si>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</si>
  <si>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</si>
  <si>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</si>
  <si>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</si>
  <si>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</si>
  <si>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</si>
  <si>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</si>
  <si>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</si>
  <si>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</si>
  <si>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</si>
  <si>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</si>
  <si>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</si>
  <si>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</si>
  <si>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</si>
  <si>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</si>
  <si>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</si>
  <si>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</si>
  <si>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</si>
  <si>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</si>
  <si>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</si>
  <si>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</si>
  <si>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</si>
  <si>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</si>
  <si>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</si>
  <si>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</si>
  <si>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</si>
  <si>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</si>
  <si>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</si>
  <si>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</si>
  <si>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</si>
  <si>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</si>
  <si>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</si>
  <si>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</si>
  <si>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</si>
  <si>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</si>
  <si>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</si>
  <si>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</si>
  <si>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</si>
  <si>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</si>
  <si>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</si>
  <si>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</si>
  <si>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</si>
  <si>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</si>
  <si>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</si>
  <si>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</si>
  <si>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</si>
  <si>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</si>
  <si>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</si>
  <si>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</si>
  <si>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</si>
  <si>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</si>
  <si>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</si>
  <si>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</si>
  <si>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</si>
  <si>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</si>
  <si>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</si>
  <si>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</si>
  <si>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</si>
  <si>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</si>
  <si>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</si>
  <si>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</si>
  <si>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</si>
  <si>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</si>
  <si>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</si>
  <si>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</si>
  <si>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</si>
  <si>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</si>
  <si>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</si>
  <si>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</si>
  <si>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</si>
  <si>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</si>
  <si>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</si>
  <si>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</si>
  <si>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</si>
  <si>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</si>
  <si>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</si>
  <si>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</si>
  <si>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</si>
  <si>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</si>
  <si>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</si>
  <si>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</si>
  <si>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</si>
  <si>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</si>
  <si>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</si>
  <si>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</si>
  <si>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</si>
  <si>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</si>
  <si>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</si>
  <si>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</si>
  <si>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</si>
  <si>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</si>
  <si>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</si>
  <si>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</si>
  <si>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</si>
  <si>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</si>
  <si>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</si>
  <si>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</si>
  <si>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</si>
  <si>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</si>
  <si>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</si>
  <si>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</si>
  <si>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</si>
  <si>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</si>
  <si>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</si>
  <si>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</si>
  <si>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</si>
  <si>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</si>
  <si>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</si>
  <si>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</si>
  <si>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</si>
  <si>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</si>
  <si>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</si>
  <si>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</si>
  <si>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</si>
  <si>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</si>
  <si>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</si>
  <si>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</si>
  <si>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</si>
  <si>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</si>
  <si>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</si>
  <si>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</si>
  <si>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</si>
  <si>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</si>
  <si>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</si>
  <si>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</si>
  <si>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</si>
  <si>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</si>
  <si>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</si>
  <si>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</si>
  <si>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</si>
  <si>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</si>
  <si>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</si>
  <si>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</si>
  <si>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</si>
  <si>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</si>
  <si>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</si>
  <si>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</si>
  <si>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</si>
  <si>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</si>
  <si>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</si>
  <si>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</si>
  <si>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</si>
  <si>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</si>
  <si>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</si>
  <si>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</si>
  <si>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</si>
  <si>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</si>
  <si>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</si>
  <si>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</si>
  <si>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</si>
  <si>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</si>
  <si>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</si>
  <si>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</si>
  <si>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</si>
  <si>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</si>
  <si>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</si>
  <si>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</si>
  <si>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</si>
  <si>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</si>
  <si>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</si>
  <si>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</si>
  <si>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</si>
  <si>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</si>
  <si>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</si>
  <si>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</si>
  <si>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</si>
  <si>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</si>
  <si>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</si>
  <si>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</si>
  <si>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</si>
  <si>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</si>
  <si>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</si>
  <si>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</si>
  <si>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</si>
  <si>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</si>
  <si>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</si>
  <si>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</si>
  <si>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</si>
  <si>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</si>
  <si>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</si>
  <si>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</si>
  <si>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</si>
  <si>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</si>
  <si>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</si>
  <si>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</si>
  <si>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</si>
  <si>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</si>
  <si>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</si>
  <si>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</si>
  <si>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</si>
  <si>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</si>
  <si>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</si>
  <si>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</si>
  <si>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</si>
  <si>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</si>
  <si>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</si>
  <si>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</si>
  <si>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</si>
  <si>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</si>
  <si>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</si>
  <si>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</si>
  <si>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</si>
  <si>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</si>
  <si>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</si>
  <si>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</si>
  <si>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</si>
  <si>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</si>
  <si>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</si>
  <si>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</si>
  <si>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</si>
  <si>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</si>
  <si>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</si>
  <si>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</si>
  <si>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</si>
  <si>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</si>
  <si>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</si>
  <si>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</si>
  <si>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</si>
  <si>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</si>
  <si>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</si>
  <si>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</si>
  <si>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</si>
  <si>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</si>
  <si>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</si>
  <si>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</si>
  <si>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</si>
  <si>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</si>
  <si>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</si>
  <si>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</si>
  <si>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</si>
  <si>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</si>
  <si>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</si>
  <si>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</si>
  <si>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</si>
  <si>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</si>
  <si>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</si>
  <si>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</si>
  <si>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</si>
  <si>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</si>
  <si>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</si>
  <si>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</si>
  <si>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</si>
  <si>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</si>
  <si>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</si>
  <si>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</si>
  <si>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</si>
  <si>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</si>
  <si>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</si>
  <si>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</si>
  <si>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</si>
  <si>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</si>
  <si>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</si>
  <si>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</si>
  <si>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</si>
  <si>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</si>
  <si>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</si>
  <si>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</si>
  <si>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</si>
  <si>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</si>
  <si>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</si>
  <si>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</si>
  <si>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</si>
  <si>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</si>
  <si>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</si>
  <si>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</si>
  <si>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</si>
  <si>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</si>
  <si>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</si>
  <si>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</si>
  <si>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</si>
  <si>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</si>
  <si>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</si>
  <si>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</si>
  <si>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</si>
  <si>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</si>
  <si>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</si>
  <si>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</si>
  <si>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</si>
  <si>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</si>
  <si>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</si>
  <si>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</si>
  <si>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</si>
  <si>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</si>
  <si>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</si>
  <si>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</si>
  <si>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</si>
  <si>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</si>
  <si>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</si>
  <si>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</si>
  <si>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</si>
  <si>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</si>
  <si>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</si>
  <si>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</si>
  <si>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</si>
  <si>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</si>
  <si>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</si>
  <si>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</si>
  <si>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</si>
  <si>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</si>
  <si>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</si>
  <si>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</si>
  <si>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</si>
  <si>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</si>
  <si>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</si>
  <si>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</si>
  <si>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</si>
  <si>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</si>
  <si>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</si>
  <si>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</si>
  <si>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</si>
  <si>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</si>
  <si>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</si>
  <si>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</si>
  <si>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</si>
  <si>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</si>
  <si>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</si>
  <si>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</si>
  <si>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</si>
  <si>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</si>
  <si>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</si>
  <si>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</si>
  <si>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</si>
  <si>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</si>
  <si>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</si>
  <si>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</si>
  <si>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</si>
  <si>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</si>
  <si>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</si>
  <si>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</si>
  <si>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</si>
  <si>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</si>
  <si>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</si>
  <si>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</si>
  <si>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</si>
  <si>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</si>
  <si>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</si>
  <si>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</si>
  <si>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</si>
  <si>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</si>
  <si>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</si>
  <si>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</si>
  <si>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</si>
  <si>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</si>
  <si>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</si>
  <si>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</si>
  <si>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</si>
  <si>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</si>
  <si>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</si>
  <si>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</si>
  <si>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</si>
  <si>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</si>
  <si>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</si>
  <si>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</si>
  <si>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</si>
  <si>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</si>
  <si>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</si>
  <si>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</si>
  <si>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</si>
  <si>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</si>
  <si>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</si>
  <si>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</si>
  <si>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</si>
  <si>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</si>
  <si>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</si>
  <si>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</si>
  <si>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</si>
  <si>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</si>
  <si>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</si>
  <si>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</si>
  <si>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</si>
  <si>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</si>
  <si>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</si>
  <si>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</si>
  <si>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</si>
  <si>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</si>
  <si>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</si>
  <si>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</si>
  <si>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</si>
  <si>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</si>
  <si>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</si>
  <si>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</si>
  <si>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</si>
  <si>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</si>
  <si>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</si>
  <si>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</si>
  <si>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</si>
  <si>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</si>
  <si>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</si>
  <si>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</si>
  <si>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</si>
  <si>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</si>
  <si>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</si>
  <si>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</si>
  <si>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</si>
  <si>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</si>
  <si>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</si>
  <si>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</si>
  <si>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</si>
  <si>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</si>
  <si>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</si>
  <si>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</si>
  <si>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</si>
  <si>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</si>
  <si>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</si>
  <si>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</si>
  <si>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</si>
  <si>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</si>
  <si>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</si>
  <si>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</si>
  <si>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</si>
  <si>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</si>
  <si>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</si>
  <si>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</si>
  <si>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</si>
  <si>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</si>
  <si>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</si>
  <si>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</si>
  <si>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</si>
  <si>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</si>
  <si>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</si>
  <si>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</si>
  <si>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</si>
  <si>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</si>
  <si>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</si>
  <si>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</si>
  <si>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</si>
  <si>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</si>
  <si>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</si>
  <si>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</si>
  <si>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</si>
  <si>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</si>
  <si>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</si>
  <si>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</si>
  <si>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</si>
  <si>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</si>
  <si>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</si>
  <si>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</si>
  <si>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</si>
  <si>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</si>
  <si>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</si>
  <si>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</si>
  <si>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</si>
  <si>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</si>
  <si>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</si>
  <si>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</si>
  <si>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</si>
  <si>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</si>
  <si>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</si>
  <si>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</si>
  <si>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</si>
  <si>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</si>
  <si>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</si>
  <si>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</si>
  <si>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</si>
  <si>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</si>
  <si>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</si>
  <si>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</si>
  <si>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</si>
  <si>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</si>
  <si>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</si>
  <si>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</si>
  <si>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</si>
  <si>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</si>
  <si>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</si>
  <si>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</si>
  <si>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</si>
  <si>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</si>
  <si>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</si>
  <si>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</si>
  <si>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</si>
  <si>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</si>
  <si>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</si>
  <si>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</si>
  <si>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</si>
  <si>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</si>
  <si>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</si>
  <si>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</si>
  <si>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</si>
  <si>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</si>
  <si>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</si>
  <si>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</si>
  <si>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</si>
  <si>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</si>
  <si>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</si>
  <si>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</si>
  <si>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</si>
  <si>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</si>
  <si>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</si>
  <si>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</si>
  <si>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</si>
  <si>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</si>
  <si>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</si>
  <si>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</si>
  <si>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</si>
  <si>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</si>
  <si>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</si>
  <si>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</si>
  <si>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</si>
  <si>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</si>
  <si>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</si>
  <si>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</si>
  <si>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</si>
  <si>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</si>
  <si>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</si>
  <si>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</si>
  <si>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</si>
  <si>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</si>
  <si>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</si>
  <si>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</si>
  <si>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</si>
  <si>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</si>
  <si>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</si>
  <si>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</si>
  <si>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</si>
  <si>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</si>
  <si>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</si>
  <si>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</si>
  <si>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</si>
  <si>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</si>
  <si>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</si>
  <si>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</si>
  <si>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</si>
  <si>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</si>
  <si>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</si>
  <si>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</si>
  <si>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</si>
  <si>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</si>
  <si>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</si>
  <si>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</si>
  <si>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</si>
  <si>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</si>
  <si>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</si>
  <si>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</si>
  <si>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</si>
  <si>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</si>
  <si>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</si>
  <si>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</si>
  <si>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</si>
  <si>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</si>
  <si>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</si>
  <si>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</si>
  <si>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</si>
  <si>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</si>
  <si>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</si>
  <si>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</si>
  <si>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</si>
  <si>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</si>
  <si>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</si>
  <si>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</si>
  <si>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</si>
  <si>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</si>
  <si>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</si>
  <si>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</si>
  <si>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</si>
  <si>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</si>
  <si>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</si>
  <si>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</si>
  <si>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</si>
  <si>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</si>
  <si>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</si>
  <si>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</si>
  <si>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</si>
  <si>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</si>
  <si>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</si>
  <si>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</si>
  <si>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</si>
  <si>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</si>
  <si>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</si>
  <si>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</si>
  <si>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</si>
  <si>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</si>
  <si>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</si>
  <si>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</si>
  <si>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</si>
  <si>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</si>
  <si>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</si>
  <si>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</si>
  <si>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</si>
  <si>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</si>
  <si>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</si>
  <si>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</si>
  <si>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</si>
  <si>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</si>
  <si>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</si>
  <si>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</si>
  <si>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</si>
  <si>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</si>
  <si>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</si>
  <si>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</si>
  <si>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</si>
  <si>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</si>
  <si>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</si>
  <si>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</si>
  <si>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</si>
  <si>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</si>
  <si>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</si>
  <si>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</si>
  <si>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</si>
  <si>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</si>
  <si>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</si>
  <si>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</si>
  <si>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</si>
  <si>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</si>
  <si>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</si>
  <si>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</si>
  <si>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</si>
  <si>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</si>
  <si>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</si>
  <si>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</si>
  <si>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</si>
  <si>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</si>
  <si>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</si>
  <si>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</si>
  <si>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</si>
  <si>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</si>
  <si>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</si>
  <si>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</si>
  <si>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</si>
  <si>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</si>
  <si>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</si>
  <si>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</si>
  <si>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</si>
  <si>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</si>
  <si>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</si>
  <si>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</si>
  <si>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</si>
  <si>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</si>
  <si>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</si>
  <si>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</si>
  <si>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</si>
  <si>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</si>
  <si>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</si>
  <si>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</si>
  <si>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</si>
  <si>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</si>
  <si>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</si>
  <si>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</si>
  <si>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</si>
  <si>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</si>
  <si>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</si>
  <si>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</si>
  <si>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</si>
  <si>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</si>
  <si>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</si>
  <si>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</si>
  <si>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</si>
  <si>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</si>
  <si>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</si>
  <si>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</si>
  <si>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</si>
  <si>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</si>
  <si>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</si>
  <si>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</si>
  <si>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</si>
  <si>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</si>
  <si>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</si>
  <si>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</si>
  <si>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</si>
  <si>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</si>
  <si>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</si>
  <si>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</si>
  <si>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</si>
  <si>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</si>
  <si>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</si>
  <si>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</si>
  <si>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</si>
  <si>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</si>
  <si>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</si>
  <si>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</si>
  <si>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</si>
  <si>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</si>
  <si>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</si>
  <si>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</si>
  <si>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</si>
  <si>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</si>
  <si>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</si>
  <si>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</si>
  <si>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</si>
  <si>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</si>
  <si>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</si>
  <si>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</si>
  <si>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</si>
  <si>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</si>
  <si>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</si>
  <si>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</si>
  <si>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</si>
  <si>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</si>
  <si>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</si>
  <si>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</si>
  <si>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</si>
  <si>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</si>
  <si>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</si>
  <si>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</si>
  <si>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</si>
  <si>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</si>
  <si>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</si>
  <si>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</si>
  <si>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</si>
  <si>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</si>
  <si>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</si>
  <si>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</si>
  <si>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</si>
  <si>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</si>
  <si>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</si>
  <si>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</si>
  <si>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</si>
  <si>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</si>
  <si>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</si>
  <si>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</si>
  <si>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</si>
  <si>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</si>
  <si>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</si>
  <si>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</si>
  <si>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</si>
  <si>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</si>
  <si>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</si>
  <si>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</si>
  <si>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</si>
  <si>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</si>
  <si>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</si>
  <si>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</si>
  <si>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</si>
  <si>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</si>
  <si>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</si>
  <si>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</si>
  <si>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</si>
  <si>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</si>
  <si>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</si>
  <si>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</si>
  <si>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</si>
  <si>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</si>
  <si>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</si>
  <si>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</si>
  <si>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</si>
  <si>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</si>
  <si>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</si>
  <si>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</si>
  <si>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</si>
  <si>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</si>
  <si>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</si>
  <si>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</si>
  <si>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</si>
  <si>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</si>
  <si>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</si>
  <si>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</si>
  <si>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</si>
  <si>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</si>
  <si>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</si>
  <si>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</si>
  <si>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</si>
  <si>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</si>
  <si>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</si>
  <si>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</si>
  <si>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</si>
  <si>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</si>
  <si>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</si>
  <si>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</si>
  <si>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</si>
  <si>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</si>
  <si>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</si>
  <si>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</si>
  <si>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</si>
  <si>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</si>
  <si>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</si>
  <si>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</si>
  <si>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</si>
  <si>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</si>
  <si>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</si>
  <si>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</si>
  <si>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</si>
  <si>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</si>
  <si>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</si>
  <si>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</si>
  <si>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</si>
  <si>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</si>
  <si>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</si>
  <si>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</si>
  <si>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</si>
  <si>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</si>
  <si>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</si>
  <si>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</si>
  <si>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</si>
  <si>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</si>
  <si>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</si>
  <si>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</si>
  <si>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</si>
  <si>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</si>
  <si>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</si>
  <si>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</si>
  <si>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</si>
  <si>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</si>
  <si>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</si>
  <si>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</si>
  <si>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</si>
  <si>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</si>
  <si>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</si>
  <si>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</si>
  <si>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</si>
  <si>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</si>
  <si>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</si>
  <si>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</si>
  <si>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</si>
  <si>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</si>
  <si>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</si>
  <si>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</si>
  <si>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</si>
  <si>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</si>
  <si>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</si>
  <si>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</si>
  <si>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</si>
  <si>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</si>
  <si>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</si>
  <si>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</si>
  <si>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</si>
  <si>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</si>
  <si>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</si>
  <si>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</si>
  <si>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</si>
  <si>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</si>
  <si>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</si>
  <si>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</si>
  <si>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</si>
  <si>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</si>
  <si>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</si>
  <si>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</si>
  <si>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</si>
  <si>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</si>
  <si>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</si>
  <si>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</si>
  <si>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</si>
  <si>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</si>
  <si>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</si>
  <si>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</si>
  <si>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</si>
  <si>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</si>
  <si>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</si>
  <si>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</si>
  <si>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</si>
  <si>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</si>
  <si>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</si>
  <si>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</si>
  <si>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</si>
  <si>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</si>
  <si>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</si>
  <si>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</si>
  <si>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</si>
  <si>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</si>
  <si>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</si>
  <si>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</si>
  <si>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</si>
  <si>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</si>
  <si>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</si>
  <si>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</si>
  <si>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</si>
  <si>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</si>
  <si>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</si>
  <si>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</si>
  <si>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</si>
  <si>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</si>
  <si>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</si>
  <si>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</si>
  <si>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</si>
  <si>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</si>
  <si>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</si>
  <si>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</si>
  <si>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</si>
  <si>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</si>
  <si>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</si>
  <si>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</si>
  <si>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</si>
  <si>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</si>
  <si>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</si>
  <si>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</si>
  <si>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</si>
  <si>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</si>
  <si>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</si>
  <si>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</si>
  <si>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</si>
  <si>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</si>
  <si>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</si>
  <si>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</si>
  <si>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</si>
  <si>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</si>
  <si>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</si>
  <si>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</si>
  <si>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</si>
  <si>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</si>
  <si>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</si>
  <si>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</si>
  <si>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</si>
  <si>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</si>
  <si>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</si>
  <si>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</si>
  <si>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</si>
  <si>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</si>
  <si>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</si>
  <si>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</si>
  <si>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</si>
  <si>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</si>
  <si>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</si>
  <si>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</si>
  <si>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</si>
  <si>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</si>
  <si>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</si>
  <si>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</si>
  <si>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</si>
  <si>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</si>
  <si>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</si>
  <si>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</si>
  <si>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</si>
  <si>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</si>
  <si>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</si>
  <si>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</si>
  <si>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</si>
  <si>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</si>
  <si>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</si>
  <si>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</si>
  <si>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</si>
  <si>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</si>
  <si>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</si>
  <si>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</si>
  <si>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</si>
  <si>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</si>
  <si>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</si>
  <si>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</si>
  <si>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</si>
  <si>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</si>
  <si>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</si>
  <si>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</si>
  <si>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</si>
  <si>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</si>
  <si>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</si>
  <si>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</si>
  <si>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</si>
  <si>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</si>
  <si>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</si>
  <si>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</si>
  <si>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</si>
  <si>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</si>
  <si>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</si>
  <si>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</si>
  <si>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</si>
  <si>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</si>
  <si>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</si>
  <si>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</si>
  <si>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</si>
  <si>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</si>
  <si>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</si>
  <si>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</si>
  <si>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</si>
  <si>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</si>
  <si>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</si>
  <si>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</si>
  <si>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</si>
  <si>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</si>
  <si>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</si>
  <si>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</si>
  <si>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</si>
  <si>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</si>
  <si>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</si>
  <si>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</si>
  <si>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</si>
  <si>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</si>
  <si>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</si>
  <si>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</si>
  <si>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</si>
  <si>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</si>
  <si>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</si>
  <si>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</si>
  <si>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</si>
  <si>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</si>
  <si>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</si>
  <si>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</si>
  <si>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</si>
  <si>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</si>
  <si>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</si>
  <si>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</si>
  <si>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</si>
  <si>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</si>
  <si>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</si>
  <si>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</si>
  <si>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</si>
  <si>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</si>
  <si>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</si>
  <si>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</si>
  <si>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</si>
  <si>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</si>
  <si>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</si>
  <si>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</si>
  <si>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</si>
  <si>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</si>
  <si>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</si>
  <si>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</si>
  <si>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</si>
  <si>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</si>
  <si>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</si>
  <si>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</si>
  <si>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</si>
  <si>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</si>
  <si>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</si>
  <si>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</si>
  <si>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</si>
  <si>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</si>
  <si>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</si>
  <si>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</si>
  <si>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</si>
  <si>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</si>
  <si>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</si>
  <si>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</si>
  <si>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</si>
  <si>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</si>
  <si>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</si>
  <si>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</si>
  <si>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</si>
  <si>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</si>
  <si>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</si>
  <si>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</si>
  <si>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</si>
  <si>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</si>
  <si>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</si>
  <si>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</si>
  <si>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</si>
  <si>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</si>
  <si>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</si>
  <si>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</si>
  <si>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</si>
  <si>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</si>
  <si>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</si>
  <si>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</si>
  <si>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</si>
  <si>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</si>
  <si>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</si>
  <si>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</si>
  <si>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</si>
  <si>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</si>
  <si>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</si>
  <si>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</si>
  <si>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</si>
  <si>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</si>
  <si>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</si>
  <si>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</si>
  <si>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</si>
  <si>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</si>
  <si>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</si>
  <si>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</si>
  <si>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</si>
  <si>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</si>
  <si>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</si>
  <si>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</si>
  <si>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</si>
  <si>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</si>
  <si>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</si>
  <si>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</si>
  <si>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</si>
  <si>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</si>
  <si>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</si>
  <si>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</si>
  <si>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</si>
  <si>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</si>
  <si>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</si>
  <si>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</si>
  <si>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</si>
  <si>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</si>
  <si>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</si>
  <si>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</si>
  <si>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</si>
  <si>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</si>
  <si>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</si>
  <si>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</si>
  <si>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</si>
  <si>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</si>
  <si>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</si>
  <si>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</si>
  <si>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</si>
  <si>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</si>
  <si>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</si>
  <si>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</si>
  <si>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</si>
  <si>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</si>
  <si>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</si>
  <si>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</si>
  <si>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</si>
  <si>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</si>
  <si>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</si>
  <si>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</si>
  <si>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</si>
  <si>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</si>
  <si>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</si>
  <si>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</si>
  <si>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</si>
  <si>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</si>
  <si>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</si>
  <si>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</si>
  <si>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</si>
  <si>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</si>
  <si>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</si>
  <si>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</si>
  <si>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</si>
  <si>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</si>
  <si>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</si>
  <si>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</si>
  <si>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</si>
  <si>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</si>
  <si>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</si>
  <si>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</si>
  <si>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</si>
  <si>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</si>
  <si>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</si>
  <si>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</si>
  <si>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</si>
  <si>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</si>
  <si>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</si>
  <si>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</si>
  <si>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</si>
  <si>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</si>
  <si>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</si>
  <si>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</si>
  <si>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</si>
  <si>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</si>
  <si>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</si>
  <si>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</si>
  <si>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</si>
  <si>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</si>
  <si>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</si>
  <si>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</si>
  <si>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</si>
  <si>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</si>
  <si>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</si>
  <si>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</si>
  <si>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</si>
  <si>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</si>
  <si>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</si>
  <si>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</si>
  <si>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</si>
  <si>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</si>
  <si>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</si>
  <si>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</si>
  <si>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</si>
  <si>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</si>
  <si>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</si>
  <si>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</si>
  <si>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</si>
  <si>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</si>
  <si>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</si>
  <si>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</si>
  <si>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</si>
  <si>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</si>
  <si>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</si>
  <si>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</si>
  <si>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</si>
  <si>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</si>
  <si>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</si>
  <si>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</si>
  <si>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</si>
  <si>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</si>
  <si>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</si>
  <si>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</si>
  <si>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</si>
  <si>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</si>
  <si>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</si>
  <si>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</si>
  <si>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</si>
  <si>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</si>
  <si>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</si>
  <si>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</si>
  <si>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</si>
  <si>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</si>
  <si>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</si>
  <si>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</si>
  <si>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</si>
  <si>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</si>
  <si>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</si>
  <si>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</si>
  <si>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</si>
  <si>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</si>
  <si>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</si>
  <si>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</si>
  <si>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</si>
  <si>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</si>
  <si>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</si>
  <si>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</si>
  <si>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</si>
  <si>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</si>
  <si>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</si>
  <si>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</si>
  <si>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</si>
  <si>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</si>
  <si>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</si>
  <si>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</si>
  <si>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</si>
  <si>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</si>
  <si>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</si>
  <si>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</si>
  <si>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</si>
  <si>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</si>
  <si>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</si>
  <si>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</si>
  <si>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</si>
  <si>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</si>
  <si>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</si>
  <si>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</si>
  <si>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</si>
  <si>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</si>
  <si>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</si>
  <si>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</si>
  <si>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</si>
  <si>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</si>
  <si>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</si>
  <si>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</si>
  <si>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</si>
  <si>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</si>
  <si>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</si>
  <si>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</si>
  <si>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</si>
  <si>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</si>
  <si>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</si>
  <si>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</si>
  <si>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</si>
  <si>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</si>
  <si>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</si>
  <si>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</si>
  <si>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</si>
  <si>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</si>
  <si>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</si>
  <si>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</si>
  <si>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</si>
  <si>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</si>
  <si>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</si>
  <si>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</si>
  <si>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</si>
  <si>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</si>
  <si>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</si>
  <si>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</si>
  <si>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</si>
  <si>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</si>
  <si>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</si>
  <si>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</si>
  <si>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</si>
  <si>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</si>
  <si>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</si>
  <si>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</si>
  <si>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</si>
  <si>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</si>
  <si>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</si>
  <si>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</si>
  <si>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</si>
  <si>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</si>
  <si>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</si>
  <si>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</si>
  <si>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</si>
  <si>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</si>
  <si>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</si>
  <si>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</si>
  <si>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</si>
  <si>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</si>
  <si>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</si>
  <si>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</si>
  <si>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</si>
  <si>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</si>
  <si>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</si>
  <si>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</si>
  <si>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</si>
  <si>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</si>
  <si>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</si>
  <si>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</si>
  <si>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</si>
  <si>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</si>
  <si>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</si>
  <si>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</si>
  <si>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</si>
  <si>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</si>
  <si>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</si>
  <si>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</si>
  <si>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</si>
  <si>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</si>
  <si>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</si>
  <si>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</si>
  <si>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</si>
  <si>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</si>
  <si>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</si>
  <si>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</si>
  <si>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</si>
  <si>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</si>
  <si>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</si>
  <si>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</si>
  <si>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</si>
  <si>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</si>
  <si>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</si>
  <si>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</si>
  <si>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</si>
  <si>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</si>
  <si>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</si>
  <si>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</si>
  <si>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</si>
  <si>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</si>
  <si>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</si>
  <si>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</si>
  <si>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</si>
  <si>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</si>
  <si>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</si>
  <si>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</si>
  <si>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</si>
  <si>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</si>
  <si>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</si>
  <si>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</si>
  <si>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</si>
  <si>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</si>
  <si>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</si>
  <si>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</si>
  <si>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</si>
  <si>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</si>
  <si>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</si>
  <si>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</si>
  <si>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</si>
  <si>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</si>
  <si>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</si>
  <si>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</si>
  <si>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</si>
  <si>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</si>
  <si>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</si>
  <si>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</si>
  <si>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</si>
  <si>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</si>
  <si>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</si>
  <si>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</si>
  <si>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</si>
  <si>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</si>
  <si>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</si>
  <si>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</si>
  <si>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</si>
  <si>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</si>
  <si>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</si>
  <si>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</si>
  <si>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</si>
  <si>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</si>
  <si>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</si>
  <si>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</si>
  <si>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</si>
  <si>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</si>
  <si>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</si>
  <si>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</si>
  <si>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</si>
  <si>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</si>
  <si>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</si>
  <si>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</si>
  <si>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</si>
  <si>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</si>
  <si>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</si>
  <si>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</si>
  <si>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</si>
  <si>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</si>
  <si>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</si>
  <si>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</si>
  <si>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</si>
  <si>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</si>
  <si>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</si>
  <si>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</si>
  <si>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</si>
  <si>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</si>
  <si>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</si>
  <si>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</si>
  <si>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</si>
  <si>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</si>
  <si>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</si>
  <si>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</si>
  <si>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</si>
  <si>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</si>
  <si>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</si>
  <si>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</si>
  <si>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</si>
  <si>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</si>
  <si>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</si>
  <si>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40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</si>
  <si>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</si>
  <si>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</si>
  <si>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</si>
  <si>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</si>
  <si>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</si>
  <si>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</si>
  <si>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</si>
  <si>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</si>
  <si>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</si>
  <si>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</si>
  <si>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</si>
  <si>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t>
  </si>
  <si>
    <t>PCM-20251106-00000488</t>
  </si>
  <si>
    <t>Emergency</t>
  </si>
  <si>
    <t xml:space="preserve">EM team moved ETA: 35 min </t>
  </si>
  <si>
    <t>TT-20251106-00527</t>
  </si>
  <si>
    <t>N/A</t>
  </si>
  <si>
    <t>SCECO Blackout in HAJ area and Team securing HUB sites</t>
  </si>
  <si>
    <t>PCM-20251106-00000561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</si>
</sst>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1" fillId="9" borderId="20"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4" totalsRowShown="0" headerRowDxfId="15" dataDxfId="14" headerRowBorderDxfId="12" tableBorderDxfId="13">
  <autoFilter ref="A1:L3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304.40726550926047</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0.95257800925901392</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45967.355691435187</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45967.355691435187</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45967.355691435187</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45967.355691435187</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45967.355691435187</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45967.355691435187</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45967.355691435187</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45967.355691435187</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45967.355691435187</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45967.355691435187</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45967.355691435187</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45967.355691435187</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45967.355691435187</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45967.355691435187</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45967.355691435187</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45967.355691435187</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45967.355691435187</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45967.355691435187</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45967.355691435187</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45967.355691435187</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45967.355691435187</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45967.355691435187</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45967.355691435187</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45967.355691435187</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45967.355691435187</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45967.355691435187</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45967.355691435187</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45967.355691435187</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45967.355691435187</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45967.355691435187</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45967.355691435187</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45967.355691435187</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45967.355691435187</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45967.355691435187</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45967.355691435187</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45967.355691435187</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45967.355691435187</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45967.355691435187</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45967.355691435187</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45967.355691435187</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45967.355691435187</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45967.355691435187</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45967.355691435187</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45967.355691435187</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45967.355691435187</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45967.355691435187</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45967.355691435187</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45967.355691435187</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45967.355691435187</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45967.355691435187</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45967.355691435187</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45967.355691435187</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45967.355691435187</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45967.355691435187</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45967.355691435187</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45967.355691435187</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45967.355691435187</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45967.355691435187</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45967.355691435187</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45967.355691435187</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45967.355691435187</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45967.355691435187</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45967.355691435187</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45967.355691435187</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45967.355691435187</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45967.355691435187</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45967.355691435187</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45967.355691435187</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45967.355691435187</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45967.355691435187</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45967.355691435187</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45967.355691435187</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45967.355691435187</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45967.355691435187</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45967.355691435187</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45967.355691435187</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45967.355691435187</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45967.355691435187</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45967.355691435187</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45967.355691435187</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45967.355691435187</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45967.355691435187</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45967.355691435187</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45967.355691435187</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45967.355691435187</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142.35585347222514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61" t="s">
        <v>25071</v>
      </c>
      <c r="E4" s="85" t="s">
        <v>39021</v>
      </c>
      <c r="F4" s="104"/>
      <c r="G4" s="105">
        <f ca="1">IFERROR(NOW()-F4,"-")</f>
        <v>45967.355691435187</v>
      </c>
      <c r="H4" s="104"/>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45967.355691435187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45967.355691435187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45967.355691435187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45967.355691435187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45967.355691435187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45967.355691435187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45967.355691435187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45967.355691435187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45967.355691435187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45967.355691435187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45967.355691435187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45967.355691435187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45967.355691435187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45967.355691435187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45967.355691435187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45967.355691435187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45967.355691435187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45967.355691435187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45967.355691435187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45967.355691435187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45967.355691435187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45967.355691435187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45967.355691435187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45967.355691435187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45967.355691435187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45967.355691435187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45967.355691435187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45967.355691435187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45967.355691435187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45967.355691435187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45967.355691435187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45967.355691435187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45967.355691435187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45967.355691435187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45967.355691435187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45967.355691435187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45967.355691435187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45967.355691435187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45967.355691435187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45967.355691435187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45967.355691435187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45967.355691435187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45967.355691435187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45967.355691435187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45967.355691435187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45967.355691435187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45967.355691435187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45967.355691435187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45967.355691435187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45967.355691435187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45967.355691435187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45967.355691435187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45967.355691435187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45967.355691435187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45967.355691435187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45967.355691435187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45967.355691435187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45967.355691435187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45967.355691435187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45967.355691435187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45967.355691435187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45967.355691435187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45967.355691435187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45967.355691435187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45967.355691435187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45967.355691435187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45967.355691435187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45967.355691435187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45967.355691435187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45967.355691435187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45967.355691435187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45967.355691435187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45967.355691435187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45967.355691435187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45967.355691435187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45967.355691435187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45967.355691435187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45967.355691435187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45967.355691435187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45967.355691435187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45967.355691435187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45967.355691435187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45967.355691435187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45967.355691435187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45967.355691435187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45967.355691435187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45967.355691435187</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45967.355691435187</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45967.355691435187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45967.355691435187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45967.355691435187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45967.355691435187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45967.355691435187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45967.355691435187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45967.355691435187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45967.355691435187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45967.355691435187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45967.355691435187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45967.355691435187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45967.355691435187</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45967.355691435187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45967.355691435187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45967.355691435187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45967.355691435187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45967.355691435187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45967.355691435187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45967.355691435187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45967.355691435187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45967.355691435187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45967.355691435187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45967.355691435187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45967.355691435187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45967.355691435187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45967.355691435187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45967.355691435187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45967.355691435187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45967.355691435187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45967.355691435187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45967.355691435187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45967.355691435187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45967.355691435187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45967.355691435187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45967.355691435187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45967.355691435187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45967.355691435187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45967.355691435187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45967.355691435187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45967.355691435187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45967.355691435187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45967.355691435187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45967.355691435187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45967.355691435187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45967.355691435187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45967.355691435187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45967.355691435187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45967.355691435187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45967.355691435187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45967.355691435187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45967.355691435187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45967.355691435187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45967.355691435187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45967.355691435187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45967.355691435187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45967.355691435187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45967.355691435187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45967.355691435187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45967.355691435187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45967.355691435187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45967.355691435187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45967.355691435187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45967.355691435187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45967.355691435187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45967.355691435187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45967.355691435187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45967.355691435187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45967.355691435187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45967.355691435187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45967.355691435187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45967.355691435187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45967.355691435187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45967.355691435187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45967.355691435187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45967.355691435187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45967.355691435187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45967.355691435187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45967.355691435187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45967.355691435187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45967.355691435187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45967.355691435187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45967.355691435187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45967.355691435187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45967.355691435187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45967.355691435187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45967.355691435187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45967.355691435187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45967.355691435187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45967.355691435187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45967.355691435187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45967.355691435187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45967.355691435187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45967.355691435187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45967.355691435187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45967.355691435187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45967.355691435187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45967.355691435187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45967.355691435187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45967.355691435187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45967.355691435187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45967.355691435187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45967.355691435187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45967.355691435187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45967.355691435187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45967.355691435187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45967.355691435187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45967.355691435187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45967.355691435187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45967.355691435187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45967.355691435187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45967.355691435187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45967.355691435187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45967.355691435187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45967.355691435187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45967.355691435187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45967.355691435187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45967.355691435187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45967.355691435187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45967.355691435187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45967.355691435187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45967.355691435187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45967.355691435187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45967.355691435187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45967.355691435187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45967.355691435187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45967.355691435187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45967.355691435187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45967.355691435187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45967.355691435187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45967.355691435187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45967.355691435187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45967.355691435187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45967.355691435187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45967.355691435187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45967.355691435187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45967.355691435187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45967.355691435187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45967.355691435187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45967.355691435187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45967.355691435187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45967.355691435187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45967.355691435187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45967.355691435187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45967.355691435187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45967.355691435187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45967.355691435187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45967.355691435187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45967.355691435187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45967.355691435187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45967.355691435187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45967.355691435187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45967.355691435187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45967.355691435187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45967.355691435187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45967.355691435187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45967.355691435187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45967.355691435187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45967.355691435187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45967.355691435187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45967.355691435187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45967.355691435187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45967.355691435187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45967.355691435187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45967.355691435187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45967.355691435187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45967.355691435187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45967.355691435187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45967.355691435187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45967.355691435187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45967.355691435187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45967.355691435187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45967.355691435187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45967.355691435187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45967.355691435187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45967.355691435187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45967.355691435187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45967.355691435187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45967.355691435187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45967.355691435187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45967.355691435187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45967.355691435187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45967.355691435187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45967.355691435187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45967.355691435187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45967.355691435187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45967.355691435187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45967.355691435187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45967.355691435187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45967.355691435187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45967.355691435187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45967.355691435187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45967.355691435187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45967.355691435187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45967.355691435187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45967.355691435187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45967.355691435187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45967.355691435187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45967.355691435187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45967.355691435187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45967.355691435187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45967.355691435187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45967.355691435187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45967.355691435187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45967.355691435187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45967.355691435187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45967.355691435187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45967.355691435187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45967.355691435187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45967.355691435187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45967.355691435187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45967.355691435187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45967.355691435187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45967.355691435187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45967.355691435187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45967.355691435187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45967.355691435187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45967.355691435187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45967.355691435187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45967.355691435187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45967.355691435187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45967.355691435187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45967.355691435187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45967.355691435187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45967.355691435187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45967.355691435187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45967.355691435187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45967.355691435187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45967.355691435187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45967.355691435187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45967.355691435187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45967.355691435187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45967.355691435187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45967.355691435187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45967.355691435187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45967.355691435187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45967.355691435187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45967.355691435187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45967.355691435187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45967.355691435187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45967.355691435187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45967.355691435187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45967.355691435187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45967.355691435187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45967.355691435187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45967.355691435187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45967.355691435187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45967.355691435187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45967.355691435187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45967.355691435187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45967.355691435187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45967.355691435187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45967.355691435187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45967.355691435187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45967.355691435187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45967.355691435187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45967.355691435187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45967.355691435187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45967.355691435187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45967.355691435187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45967.355691435187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45967.355691435187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45967.355691435187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45967.355691435187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45967.355691435187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45967.355691435187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45967.355691435187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45967.355691435187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45967.355691435187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45967.355691435187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45967.355691435187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45967.355691435187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45967.355691435187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45967.355691435187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45967.355691435187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45967.355691435187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45967.355691435187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45967.355691435187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45967.355691435187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45967.355691435187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45967.355691435187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45967.355691435187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45967.355691435187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45967.355691435187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45967.355691435187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45967.355691435187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45967.355691435187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45967.355691435187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45967.355691435187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45967.355691435187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45967.355691435187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45967.355691435187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45967.355691435187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45967.355691435187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45967.355691435187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45967.355691435187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45967.355691435187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45967.355691435187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45967.355691435187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45967.355691435187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45967.355691435187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45967.355691435187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45967.355691435187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45967.355691435187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45967.355691435187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45967.355691435187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45967.355691435187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45967.355691435187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45967.355691435187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45967.355691435187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45967.355691435187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45967.355691435187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45967.355691435187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45967.355691435187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45967.355691435187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45967.355691435187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45967.355691435187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45967.355691435187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45967.355691435187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45967.355691435187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45967.355691435187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45967.355691435187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45967.355691435187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45967.355691435187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45967.355691435187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45967.355691435187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45967.355691435187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45967.355691435187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45967.355691435187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45967.355691435187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45967.355691435187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45967.355691435187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45967.355691435187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45967.355691435187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45967.355691435187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45967.355691435187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45967.355691435187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45967.355691435187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45967.355691435187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45967.355691435187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45967.355691435187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45967.355691435187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45967.355691435187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45967.355691435187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45967.355691435187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45967.355691435187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45967.355691435187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45967.355691435187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45967.355691435187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45967.355691435187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45967.355691435187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45967.355691435187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45967.355691435187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45967.355691435187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45967.355691435187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45967.355691435187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45967.355691435187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45967.355691435187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45967.355691435187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45967.355691435187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45967.355691435187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45967.355691435187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45967.355691435187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45967.355691435187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45967.355691435187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45967.355691435187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45967.355691435187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45967.355691435187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45967.355691435187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45967.355691435187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45967.355691435187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45967.355691435187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45967.355691435187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45967.355691435187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45967.355691435187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45967.355691435187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45967.355691435187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45967.355691435187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45967.355691435187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45967.355691435187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45967.355691435187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45967.355691435187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45967.355691435187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45967.355691435187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45967.355691435187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45967.355691435187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45967.355691435187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45967.355691435187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45967.355691435187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45967.355691435187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45967.355691435187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45967.355691435187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45967.355691435187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45967.355691435187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45967.355691435187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45967.355691435187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45967.355691435187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45967.355691435187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45967.355691435187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45967.355691435187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45967.355691435187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45967.355691435187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45967.355691435187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45967.355691435187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45967.355691435187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45967.355691435187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45967.355691435187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45967.355691435187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45967.355691435187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45967.355691435187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45967.355691435187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45967.355691435187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45967.355691435187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45967.355691435187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45967.355691435187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45967.355691435187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45967.355691435187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45967.355691435187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45967.355691435187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45967.355691435187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45967.355691435187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45967.355691435187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45967.355691435187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45967.355691435187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45967.355691435187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45967.355691435187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45967.355691435187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45967.355691435187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45967.355691435187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45967.355691435187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45967.355691435187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45967.355691435187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45967.355691435187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45967.355691435187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45967.355691435187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45967.355691435187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45967.355691435187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45967.355691435187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45967.355691435187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45967.355691435187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45967.355691435187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45967.355691435187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45967.355691435187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45967.355691435187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45967.355691435187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45967.355691435187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45967.355691435187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45967.355691435187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45967.355691435187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45967.355691435187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45967.355691435187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45967.355691435187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45967.355691435187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45967.355691435187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45967.355691435187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45967.355691435187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45967.355691435187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45967.355691435187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45967.355691435187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45967.355691435187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45967.355691435187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45967.355691435187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45967.355691435187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45967.355691435187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45967.355691435187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45967.355691435187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45967.355691435187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45967.355691435187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45967.355691435187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45967.355691435187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45967.355691435187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45967.355691435187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45967.355691435187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45967.355691435187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45967.355691435187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45967.355691435187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45967.355691435187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45967.355691435187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45967.355691435187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45967.355691435187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45967.355691435187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45967.355691435187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45967.355691435187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45967.355691435187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45967.355691435187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45967.355691435187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45967.355691435187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45967.355691435187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45967.355691435187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45967.355691435187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45967.355691435187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45967.355691435187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45967.355691435187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45967.355691435187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45967.355691435187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45967.355691435187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45967.355691435187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45967.355691435187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45967.355691435187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45967.355691435187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45967.355691435187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45967.355691435187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45967.355691435187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45967.355691435187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45967.355691435187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45967.355691435187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45967.355691435187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45967.355691435187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45967.355691435187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45967.355691435187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45967.355691435187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45967.355691435187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45967.355691435187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45967.355691435187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45967.355691435187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45967.355691435187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45967.355691435187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45967.355691435187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45967.355691435187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45967.355691435187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45967.355691435187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45967.355691435187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45967.355691435187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45967.355691435187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45967.355691435187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45967.355691435187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45967.355691435187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45967.355691435187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45967.355691435187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45967.355691435187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45967.355691435187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45967.355691435187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45967.355691435187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45967.355691435187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45967.355691435187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45967.355691435187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45967.355691435187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45967.355691435187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45967.355691435187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45967.355691435187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45967.355691435187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45967.355691435187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45967.355691435187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45967.355691435187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45967.355691435187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45967.355691435187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45967.355691435187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45967.355691435187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45967.355691435187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45967.355691435187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45967.355691435187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45967.355691435187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45967.355691435187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45967.355691435187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45967.355691435187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45967.355691435187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45967.355691435187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45967.355691435187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45967.355691435187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45967.355691435187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45967.355691435187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45967.355691435187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45967.355691435187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45967.355691435187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45967.355691435187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45967.355691435187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45967.355691435187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45967.355691435187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45967.355691435187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45967.355691435187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45967.355691435187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45967.355691435187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45967.355691435187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45967.355691435187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45967.355691435187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45967.355691435187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45967.355691435187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45967.355691435187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45967.355691435187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45967.355691435187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45967.355691435187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45967.355691435187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45967.355691435187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45967.355691435187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45967.355691435187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45967.355691435187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45967.355691435187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45967.355691435187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45967.355691435187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45967.355691435187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45967.355691435187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45967.355691435187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45967.355691435187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45967.355691435187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45967.355691435187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45967.355691435187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45967.355691435187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45967.355691435187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45967.355691435187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45967.355691435187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45967.355691435187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45967.355691435187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45967.355691435187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45967.355691435187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45967.355691435187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45967.355691435187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45967.355691435187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45967.355691435187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45967.355691435187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45967.355691435187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45967.355691435187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45967.355691435187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45967.355691435187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45967.355691435187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45967.355691435187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45967.355691435187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45967.355691435187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45967.355691435187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45967.355691435187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45967.355691435187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45967.355691435187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45967.355691435187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45967.355691435187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45967.355691435187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45967.355691435187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45967.355691435187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45967.355691435187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45967.355691435187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45967.355691435187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45967.355691435187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45967.355691435187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45967.355691435187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45967.355691435187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45967.355691435187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45967.355691435187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45967.355691435187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45967.355691435187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45967.355691435187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45967.355691435187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45967.355691435187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45967.355691435187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45967.355691435187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45967.355691435187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45967.355691435187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45967.355691435187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45967.355691435187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45967.355691435187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45967.355691435187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45967.355691435187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45967.355691435187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45967.355691435187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45967.355691435187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45967.355691435187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45967.355691435187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45967.355691435187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45967.355691435187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45967.355691435187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45967.355691435187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45967.355691435187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45967.355691435187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45967.355691435187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45967.355691435187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45967.355691435187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45967.355691435187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45967.355691435187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45967.355691435187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45967.355691435187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45967.355691435187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45967.355691435187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45967.355691435187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45967.355691435187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45967.355691435187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45967.355691435187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45967.355691435187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45967.355691435187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45967.355691435187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45967.355691435187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45967.355691435187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45967.355691435187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45967.355691435187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45967.355691435187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45967.355691435187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45967.355691435187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45967.355691435187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45967.355691435187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45967.355691435187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45967.355691435187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45967.355691435187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45967.355691435187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45967.355691435187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45967.355691435187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45967.355691435187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45967.355691435187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45967.355691435187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45967.355691435187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45967.355691435187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45967.355691435187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45967.355691435187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45967.355691435187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45967.355691435187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45967.355691435187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45967.355691435187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45967.355691435187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45967.355691435187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45967.355691435187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45967.355691435187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45967.355691435187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45967.355691435187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45967.355691435187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45967.355691435187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45967.355691435187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45967.355691435187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45967.355691435187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45967.355691435187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45967.355691435187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45967.355691435187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45967.355691435187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45967.355691435187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45967.355691435187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45967.355691435187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45967.355691435187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45967.355691435187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45967.355691435187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45967.355691435187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45967.355691435187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45967.355691435187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45967.355691435187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45967.355691435187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45967.355691435187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45967.355691435187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45967.355691435187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45967.355691435187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45967.355691435187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45967.355691435187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45967.355691435187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45967.355691435187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45967.355691435187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45967.355691435187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45967.355691435187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45967.355691435187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45967.355691435187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45967.355691435187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45967.355691435187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45967.355691435187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45967.355691435187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45967.355691435187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45967.355691435187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45967.355691435187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45967.355691435187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45967.355691435187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45967.355691435187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45967.355691435187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45967.355691435187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45967.355691435187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45967.355691435187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45967.355691435187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45967.355691435187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45967.355691435187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45967.355691435187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45967.355691435187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45967.355691435187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45967.355691435187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45967.355691435187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45967.355691435187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45967.355691435187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45967.355691435187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45967.355691435187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45967.355691435187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45967.355691435187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45967.355691435187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45967.355691435187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45967.355691435187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45967.355691435187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45967.355691435187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45967.355691435187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45967.355691435187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45967.355691435187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45967.355691435187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45967.355691435187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45967.355691435187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45967.355691435187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45967.355691435187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45967.355691435187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45967.355691435187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45967.355691435187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45967.355691435187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45967.355691435187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45967.355691435187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45967.355691435187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45967.355691435187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45967.355691435187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45967.355691435187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45967.355691435187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45967.355691435187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45967.355691435187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45967.355691435187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45967.355691435187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45967.355691435187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45967.355691435187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45967.355691435187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45967.355691435187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45967.355691435187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45967.355691435187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45967.355691435187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45967.355691435187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45967.355691435187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45967.355691435187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45967.355691435187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45967.355691435187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45967.355691435187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45967.355691435187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45967.355691435187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45967.355691435187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45967.355691435187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45967.355691435187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45967.355691435187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45967.355691435187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45967.355691435187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45967.355691435187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45967.355691435187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45967.355691435187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45967.355691435187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45967.355691435187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45967.355691435187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45967.355691435187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45967.355691435187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45967.355691435187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45967.355691435187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45967.355691435187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45967.355691435187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45967.355691435187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45967.355691435187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45967.355691435187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45967.355691435187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45967.355691435187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45967.355691435187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45967.355691435187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45967.355691435187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45967.355691435187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45967.355691435187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45967.355691435187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45967.355691435187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45967.355691435187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45967.355691435187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45967.355691435187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45967.355691435187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45967.355691435187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45967.355691435187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45967.355691435187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45967.355691435187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45967.355691435187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45967.355691435187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45967.355691435187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45967.355691435187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45967.355691435187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45967.355691435187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45967.355691435187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45967.355691435187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45967.355691435187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45967.355691435187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45967.355691435187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45967.355691435187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45967.355691435187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45967.355691435187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45967.355691435187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45967.355691435187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45967.355691435187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45967.355691435187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45967.355691435187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45967.355691435187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45967.355691435187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45967.355691435187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45967.355691435187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45967.355691435187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45967.355691435187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45967.355691435187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45967.355691435187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45967.355691435187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45967.355691435187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45967.355691435187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45967.355691435187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45967.355691435187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45967.355691435187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45967.355691435187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45967.355691435187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45967.355691435187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45967.355691435187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45967.355691435187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45967.355691435187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45967.355691435187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45967.355691435187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45967.355691435187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45967.355691435187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45967.355691435187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45967.355691435187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45967.355691435187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45967.355691435187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45967.355691435187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45967.355691435187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45967.355691435187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45967.355691435187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45967.355691435187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45967.355691435187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45967.355691435187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45967.355691435187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45967.355691435187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45967.355691435187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45967.355691435187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45967.355691435187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45967.355691435187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45967.355691435187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45967.355691435187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45967.355691435187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45967.355691435187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45967.355691435187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45967.355691435187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45967.355691435187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45967.355691435187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45967.355691435187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45967.355691435187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45967.355691435187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45967.355691435187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45967.355691435187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45967.355691435187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45967.355691435187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45967.355691435187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45967.355691435187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45967.355691435187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45967.355691435187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45967.355691435187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45967.355691435187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45967.355691435187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45967.355691435187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45967.355691435187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45967.355691435187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45967.355691435187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45967.355691435187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45967.355691435187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45967.355691435187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45967.355691435187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45967.355691435187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45967.355691435187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45967.355691435187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45967.355691435187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45967.355691435187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45967.355691435187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45967.355691435187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45967.355691435187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45967.355691435187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45967.355691435187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45967.355691435187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45967.355691435187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45967.355691435187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45967.355691435187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45967.355691435187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45967.355691435187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45967.355691435187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45967.355691435187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45967.355691435187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45967.355691435187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45967.355691435187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45967.355691435187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45967.355691435187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45967.355691435187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45967.355691435187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45967.355691435187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45967.355691435187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45967.355691435187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45967.355691435187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45967.355691435187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45967.355691435187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45967.355691435187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45967.355691435187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45967.355691435187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45967.355691435187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45967.355691435187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45967.355691435187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45967.355691435187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45967.355691435187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45967.355691435187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45967.355691435187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45967.355691435187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45967.355691435187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45967.355691435187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45967.355691435187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45967.355691435187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45967.355691435187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45967.355691435187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45967.355691435187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45967.355691435187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45967.355691435187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45967.355691435187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45967.355691435187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45967.355691435187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45967.355691435187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45967.355691435187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45967.355691435187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45967.355691435187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45967.355691435187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45967.355691435187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45967.355691435187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45967.355691435187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45967.355691435187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45967.355691435187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45967.355691435187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45967.355691435187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45967.355691435187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45967.355691435187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45967.355691435187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45967.355691435187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45967.355691435187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45967.355691435187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45967.355691435187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45967.355691435187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45967.355691435187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45967.355691435187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45967.355691435187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45967.355691435187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45967.355691435187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45967.355691435187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45967.355691435187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45967.355691435187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45967.355691435187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45967.355691435187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45967.355691435187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45967.355691435187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45967.355691435187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45967.355691435187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45967.355691435187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45967.355691435187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45967.355691435187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45967.355691435187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45967.355691435187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45967.355691435187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45967.355691435187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45967.355691435187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45967.355691435187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45967.355691435187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45967.355691435187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45967.355691435187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45967.355691435187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45967.355691435187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45967.355691435187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45967.355691435187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45967.355691435187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45967.355691435187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45967.355691435187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45967.355691435187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45967.355691435187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45967.355691435187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45967.355691435187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45967.355691435187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45967.355691435187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45967.355691435187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45967.355691435187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45967.355691435187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45967.355691435187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45967.355691435187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45967.355691435187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45967.355691435187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45967.355691435187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45967.355691435187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45967.355691435187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45967.355691435187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263.87497384259041</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45967.355691435187</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45967.355691435187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45967.355691435187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45967.355691435187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45967.355691435187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45967.355691435187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45967.355691435187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45967.355691435187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45967.355691435187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45967.355691435187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45967.355691435187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45967.355691435187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45967.355691435187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45967.355691435187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45967.355691435187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45967.355691435187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45967.355691435187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45967.355691435187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45967.355691435187</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45967.355691435187</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45967.355691435187</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45967.355691435187</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45967.355691435187</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45967.355691435187</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45967.355691435187</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45967.355691435187</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45967.355691435187</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45967.355691435187</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45967.355691435187</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45967.355691435187</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45967.355691435187</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tabSelected="1" workbookViewId="0">
      <selection activeCell="K17" sqref="K1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39113</v>
      </c>
      <c r="B2" s="37" t="str">
        <f>IFERROR(VLOOKUP(D2,DB!A:K,11,0),"")</f>
        <v>R5</v>
      </c>
      <c r="C2" s="37">
        <v>3</v>
      </c>
      <c r="D2" s="107" t="s">
        <v>36011</v>
      </c>
      <c r="E2" s="37" t="s">
        <v>39021</v>
      </c>
      <c r="F2" s="38">
        <v>45891.832060185188</v>
      </c>
      <c r="G2" s="130">
        <f ca="1">IFERROR(NOW()-F2,"")</f>
        <v>75.523631249998289</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30">
        <f t="shared" ref="G3" ca="1" si="0">IFERROR(NOW()-F3,"")</f>
        <v>41.166814120369963</v>
      </c>
      <c r="H3" s="38">
        <v>45926.158159722225</v>
      </c>
      <c r="I3" s="37" t="str">
        <f>IFERROR(VLOOKUP(D3,DB!A:F,6,0),"")</f>
        <v>SCECO</v>
      </c>
      <c r="J3" s="37" t="str">
        <f>IFERROR(VLOOKUP(D3,DB!A:G,7,0),"")</f>
        <v>Good</v>
      </c>
      <c r="K3" s="37" t="s">
        <v>39116</v>
      </c>
      <c r="L3" s="37" t="str">
        <f>IFERROR(VLOOKUP(D3,DB!A:I,9,0),"")</f>
        <v>Latis</v>
      </c>
      <c r="M3" s="106"/>
    </row>
    <row r="4" spans="1:13" ht="48" customHeight="1">
      <c r="A4" s="138" t="s">
        <v>39117</v>
      </c>
      <c r="B4" s="138" t="str">
        <f>IFERROR(VLOOKUP(D4,DB!A:K,11,0),"")</f>
        <v>R5</v>
      </c>
      <c r="C4" s="138">
        <v>1</v>
      </c>
      <c r="D4" s="138" t="s">
        <v>34758</v>
      </c>
      <c r="E4" s="138" t="s">
        <v>39102</v>
      </c>
      <c r="F4" s="139">
        <v>45948.661111111112</v>
      </c>
      <c r="G4" s="140">
        <f ca="1">IFERROR(NOW()-F4,"")</f>
        <v>18.694580324074195</v>
      </c>
      <c r="H4" s="139">
        <v>45948.661111111112</v>
      </c>
      <c r="I4" s="138" t="str">
        <f>IFERROR(VLOOKUP(D4,DB!A:F,6,0),"")</f>
        <v>SCECO</v>
      </c>
      <c r="J4" s="138" t="str">
        <f>IFERROR(VLOOKUP(D4,DB!A:G,7,0),"")</f>
        <v>Dead</v>
      </c>
      <c r="K4" s="138" t="s">
        <v>39118</v>
      </c>
      <c r="L4" s="138" t="str">
        <f>IFERROR(VLOOKUP(D4,DB!A:I,9,0),"")</f>
        <v>Latis</v>
      </c>
    </row>
    <row r="5" spans="1:13" ht="15">
      <c r="A5" s="138" t="s">
        <v>39119</v>
      </c>
      <c r="B5" s="138" t="str">
        <f>IFERROR(VLOOKUP(D5,DB!A:K,11,0),"")</f>
        <v>R5</v>
      </c>
      <c r="C5" s="138">
        <v>1</v>
      </c>
      <c r="D5" s="138" t="s">
        <v>32330</v>
      </c>
      <c r="E5" s="138" t="s">
        <v>39021</v>
      </c>
      <c r="F5" s="139">
        <v>45966.952418981484</v>
      </c>
      <c r="G5" s="140">
        <f ca="1">IFERROR(NOW()-F5,"")</f>
        <v>0.40327245370281162</v>
      </c>
      <c r="H5" s="139">
        <v>45966.946793981479</v>
      </c>
      <c r="I5" s="138" t="str">
        <f>IFERROR(VLOOKUP(D5,DB!A:F,6,0),"")</f>
        <v>SCECO</v>
      </c>
      <c r="J5" s="138" t="str">
        <f>IFERROR(VLOOKUP(D5,DB!A:G,7,0),"")</f>
        <v>Dead</v>
      </c>
      <c r="K5" s="138" t="s">
        <v>39120</v>
      </c>
      <c r="L5" s="138" t="str">
        <f>IFERROR(VLOOKUP(D5,DB!A:I,9,0),"")</f>
        <v>Latis</v>
      </c>
    </row>
    <row r="6" spans="1:13" ht="15">
      <c r="A6" s="138" t="s">
        <v>39121</v>
      </c>
      <c r="B6" s="138" t="str">
        <f>IFERROR(VLOOKUP(D6,DB!A:K,11,0),"")</f>
        <v>R5</v>
      </c>
      <c r="C6" s="138">
        <v>2</v>
      </c>
      <c r="D6" s="138" t="s">
        <v>38182</v>
      </c>
      <c r="E6" s="138" t="s">
        <v>39122</v>
      </c>
      <c r="F6" s="139">
        <v>45967.317928240744</v>
      </c>
      <c r="G6" s="140">
        <f ca="1">IFERROR(NOW()-F6,"")</f>
        <v>3.7763194442959502E-2</v>
      </c>
      <c r="H6" s="139">
        <v>45967.31040509259</v>
      </c>
      <c r="I6" s="138" t="str">
        <f>IFERROR(VLOOKUP(D6,DB!A:F,6,0),"")</f>
        <v>SCECO</v>
      </c>
      <c r="J6" s="138" t="str">
        <f>IFERROR(VLOOKUP(D6,DB!A:G,7,0),"")</f>
        <v>Haj Removal</v>
      </c>
      <c r="K6" s="138" t="s">
        <v>39123</v>
      </c>
      <c r="L6" s="138" t="str">
        <f>IFERROR(VLOOKUP(D6,DB!A:I,9,0),"")</f>
        <v>Latis</v>
      </c>
    </row>
    <row r="7" spans="1:13" ht="15">
      <c r="A7" s="138" t="s">
        <v>39124</v>
      </c>
      <c r="B7" s="138" t="str">
        <f>IFERROR(VLOOKUP(D7,DB!A:K,11,0),"")</f>
        <v>R5</v>
      </c>
      <c r="C7" s="138">
        <v>2</v>
      </c>
      <c r="D7" s="138" t="s">
        <v>38250</v>
      </c>
      <c r="E7" s="138" t="s">
        <v>39122</v>
      </c>
      <c r="F7" s="139" t="s">
        <v>39125</v>
      </c>
      <c r="G7" s="140" t="str">
        <f ca="1">IFERROR(NOW()-F7,"")</f>
        <v/>
      </c>
      <c r="H7" s="139">
        <v>45967.31040509259</v>
      </c>
      <c r="I7" s="138" t="str">
        <f>IFERROR(VLOOKUP(D7,DB!A:F,6,0),"")</f>
        <v>SCECO</v>
      </c>
      <c r="J7" s="138" t="str">
        <f>IFERROR(VLOOKUP(D7,DB!A:G,7,0),"")</f>
        <v>Haj Removal</v>
      </c>
      <c r="K7" s="138" t="s">
        <v>39123</v>
      </c>
      <c r="L7" s="138" t="str">
        <f>IFERROR(VLOOKUP(D7,DB!A:I,9,0),"")</f>
        <v>Latis</v>
      </c>
    </row>
    <row r="8" spans="1:13" ht="15">
      <c r="A8" s="138" t="s">
        <v>39124</v>
      </c>
      <c r="B8" s="138" t="str">
        <f>IFERROR(VLOOKUP(D8,DB!A:K,11,0),"")</f>
        <v>R5</v>
      </c>
      <c r="C8" s="138">
        <v>2</v>
      </c>
      <c r="D8" s="138" t="s">
        <v>38162</v>
      </c>
      <c r="E8" s="138" t="s">
        <v>39122</v>
      </c>
      <c r="F8" s="139" t="s">
        <v>39125</v>
      </c>
      <c r="G8" s="140" t="str">
        <f ca="1">IFERROR(NOW()-F8,"")</f>
        <v/>
      </c>
      <c r="H8" s="139">
        <v>45967.31040509259</v>
      </c>
      <c r="I8" s="138" t="str">
        <f>IFERROR(VLOOKUP(D8,DB!A:F,6,0),"")</f>
        <v>SCECO</v>
      </c>
      <c r="J8" s="138" t="str">
        <f>IFERROR(VLOOKUP(D8,DB!A:G,7,0),"")</f>
        <v>Haj Removal</v>
      </c>
      <c r="K8" s="138" t="s">
        <v>39123</v>
      </c>
      <c r="L8" s="138" t="str">
        <f>IFERROR(VLOOKUP(D8,DB!A:I,9,0),"")</f>
        <v>Latis</v>
      </c>
    </row>
    <row r="9" spans="1:13" ht="15">
      <c r="A9" s="138" t="s">
        <v>39124</v>
      </c>
      <c r="B9" s="138" t="str">
        <f>IFERROR(VLOOKUP(D9,DB!A:K,11,0),"")</f>
        <v>R5</v>
      </c>
      <c r="C9" s="138">
        <v>1</v>
      </c>
      <c r="D9" s="138" t="s">
        <v>38135</v>
      </c>
      <c r="E9" s="138" t="s">
        <v>39122</v>
      </c>
      <c r="F9" s="139" t="s">
        <v>39125</v>
      </c>
      <c r="G9" s="140" t="str">
        <f ca="1">IFERROR(NOW()-F9,"")</f>
        <v/>
      </c>
      <c r="H9" s="139">
        <v>45967.31040509259</v>
      </c>
      <c r="I9" s="138" t="str">
        <f>IFERROR(VLOOKUP(D9,DB!A:F,6,0),"")</f>
        <v>SCECO</v>
      </c>
      <c r="J9" s="138" t="str">
        <f>IFERROR(VLOOKUP(D9,DB!A:G,7,0),"")</f>
        <v>Haj Removal</v>
      </c>
      <c r="K9" s="138" t="s">
        <v>39126</v>
      </c>
      <c r="L9" s="138" t="str">
        <f>IFERROR(VLOOKUP(D9,DB!A:I,9,0),"")</f>
        <v>Latis</v>
      </c>
    </row>
    <row r="10" spans="1:13" ht="15">
      <c r="A10" s="138" t="s">
        <v>39124</v>
      </c>
      <c r="B10" s="138" t="str">
        <f>IFERROR(VLOOKUP(D10,DB!A:K,11,0),"")</f>
        <v>R5</v>
      </c>
      <c r="C10" s="138">
        <v>1</v>
      </c>
      <c r="D10" s="138" t="s">
        <v>38183</v>
      </c>
      <c r="E10" s="138" t="s">
        <v>39122</v>
      </c>
      <c r="F10" s="139" t="s">
        <v>39125</v>
      </c>
      <c r="G10" s="140" t="str">
        <f ca="1">IFERROR(NOW()-F10,"")</f>
        <v/>
      </c>
      <c r="H10" s="139">
        <v>45967.31040509259</v>
      </c>
      <c r="I10" s="138" t="str">
        <f>IFERROR(VLOOKUP(D10,DB!A:F,6,0),"")</f>
        <v>SCECO</v>
      </c>
      <c r="J10" s="138" t="str">
        <f>IFERROR(VLOOKUP(D10,DB!A:G,7,0),"")</f>
        <v>Haj Removal</v>
      </c>
      <c r="K10" s="138" t="s">
        <v>39126</v>
      </c>
      <c r="L10" s="138" t="str">
        <f>IFERROR(VLOOKUP(D10,DB!A:I,9,0),"")</f>
        <v>Latis</v>
      </c>
    </row>
    <row r="11" spans="1:13" ht="15">
      <c r="A11" s="138" t="s">
        <v>39124</v>
      </c>
      <c r="B11" s="138" t="str">
        <f>IFERROR(VLOOKUP(D11,DB!A:K,11,0),"")</f>
        <v>R5</v>
      </c>
      <c r="C11" s="138">
        <v>1</v>
      </c>
      <c r="D11" s="138" t="s">
        <v>38316</v>
      </c>
      <c r="E11" s="138" t="s">
        <v>39122</v>
      </c>
      <c r="F11" s="139" t="s">
        <v>39125</v>
      </c>
      <c r="G11" s="140" t="str">
        <f ca="1">IFERROR(NOW()-F11,"")</f>
        <v/>
      </c>
      <c r="H11" s="139">
        <v>45967.31040509259</v>
      </c>
      <c r="I11" s="138" t="str">
        <f>IFERROR(VLOOKUP(D11,DB!A:F,6,0),"")</f>
        <v>SCECO</v>
      </c>
      <c r="J11" s="138" t="str">
        <f>IFERROR(VLOOKUP(D11,DB!A:G,7,0),"")</f>
        <v>Haj Removal</v>
      </c>
      <c r="K11" s="138" t="s">
        <v>39126</v>
      </c>
      <c r="L11" s="138" t="str">
        <f>IFERROR(VLOOKUP(D11,DB!A:I,9,0),"")</f>
        <v>Latis</v>
      </c>
    </row>
    <row r="12" spans="1:13" ht="15">
      <c r="A12" s="138" t="s">
        <v>39124</v>
      </c>
      <c r="B12" s="138" t="str">
        <f>IFERROR(VLOOKUP(D12,DB!A:K,11,0),"")</f>
        <v>R5</v>
      </c>
      <c r="C12" s="138">
        <v>1</v>
      </c>
      <c r="D12" s="138" t="s">
        <v>38122</v>
      </c>
      <c r="E12" s="138" t="s">
        <v>39122</v>
      </c>
      <c r="F12" s="139" t="s">
        <v>39125</v>
      </c>
      <c r="G12" s="140" t="str">
        <f ca="1">IFERROR(NOW()-F12,"")</f>
        <v/>
      </c>
      <c r="H12" s="139">
        <v>45967.31040509259</v>
      </c>
      <c r="I12" s="138" t="str">
        <f>IFERROR(VLOOKUP(D12,DB!A:F,6,0),"")</f>
        <v>SCECO</v>
      </c>
      <c r="J12" s="138" t="str">
        <f>IFERROR(VLOOKUP(D12,DB!A:G,7,0),"")</f>
        <v>Haj Removal</v>
      </c>
      <c r="K12" s="138" t="s">
        <v>39126</v>
      </c>
      <c r="L12" s="138" t="str">
        <f>IFERROR(VLOOKUP(D12,DB!A:I,9,0),"")</f>
        <v>Latis</v>
      </c>
    </row>
    <row r="13" spans="1:13" ht="15">
      <c r="A13" s="138" t="s">
        <v>39124</v>
      </c>
      <c r="B13" s="138" t="str">
        <f>IFERROR(VLOOKUP(D13,DB!A:K,11,0),"")</f>
        <v>R5</v>
      </c>
      <c r="C13" s="138">
        <v>1</v>
      </c>
      <c r="D13" s="138" t="s">
        <v>38505</v>
      </c>
      <c r="E13" s="138" t="s">
        <v>39122</v>
      </c>
      <c r="F13" s="139" t="s">
        <v>39125</v>
      </c>
      <c r="G13" s="140" t="str">
        <f ca="1">IFERROR(NOW()-F13,"")</f>
        <v/>
      </c>
      <c r="H13" s="139">
        <v>45967.31040509259</v>
      </c>
      <c r="I13" s="138" t="str">
        <f>IFERROR(VLOOKUP(D13,DB!A:F,6,0),"")</f>
        <v>SCECO</v>
      </c>
      <c r="J13" s="138" t="str">
        <f>IFERROR(VLOOKUP(D13,DB!A:G,7,0),"")</f>
        <v>Haj Removal</v>
      </c>
      <c r="K13" s="138" t="s">
        <v>39126</v>
      </c>
      <c r="L13" s="138" t="str">
        <f>IFERROR(VLOOKUP(D13,DB!A:I,9,0),"")</f>
        <v>Latis</v>
      </c>
    </row>
    <row r="14" spans="1:13" ht="15">
      <c r="A14" s="138" t="s">
        <v>39124</v>
      </c>
      <c r="B14" s="138" t="str">
        <f>IFERROR(VLOOKUP(D14,DB!A:K,11,0),"")</f>
        <v>R5</v>
      </c>
      <c r="C14" s="138">
        <v>1</v>
      </c>
      <c r="D14" s="138" t="s">
        <v>38288</v>
      </c>
      <c r="E14" s="138" t="s">
        <v>39122</v>
      </c>
      <c r="F14" s="139" t="s">
        <v>39125</v>
      </c>
      <c r="G14" s="140" t="str">
        <f ca="1">IFERROR(NOW()-F14,"")</f>
        <v/>
      </c>
      <c r="H14" s="139">
        <v>45967.31040509259</v>
      </c>
      <c r="I14" s="138" t="str">
        <f>IFERROR(VLOOKUP(D14,DB!A:F,6,0),"")</f>
        <v>SCECO</v>
      </c>
      <c r="J14" s="138" t="str">
        <f>IFERROR(VLOOKUP(D14,DB!A:G,7,0),"")</f>
        <v>Haj Removal</v>
      </c>
      <c r="K14" s="138" t="s">
        <v>39126</v>
      </c>
      <c r="L14" s="138" t="str">
        <f>IFERROR(VLOOKUP(D14,DB!A:I,9,0),"")</f>
        <v>Latis</v>
      </c>
    </row>
    <row r="15" spans="1:13" ht="15">
      <c r="A15" s="138" t="s">
        <v>39127</v>
      </c>
      <c r="B15" s="138" t="str">
        <f>IFERROR(VLOOKUP(D15,DB!A:K,11,0),"")</f>
        <v>R5</v>
      </c>
      <c r="C15" s="138">
        <v>1</v>
      </c>
      <c r="D15" s="138" t="s">
        <v>34276</v>
      </c>
      <c r="E15" s="138" t="s">
        <v>39021</v>
      </c>
      <c r="F15" s="139">
        <v>45967.343564814815</v>
      </c>
      <c r="G15" s="140">
        <f ca="1">IFERROR(NOW()-F15,"")</f>
        <v>1.2126620371418539E-2</v>
      </c>
      <c r="H15" s="139">
        <v>45967.338043981479</v>
      </c>
      <c r="I15" s="138" t="str">
        <f>IFERROR(VLOOKUP(D15,DB!A:F,6,0),"")</f>
        <v>SCECO</v>
      </c>
      <c r="J15" s="138" t="str">
        <f>IFERROR(VLOOKUP(D15,DB!A:G,7,0),"")</f>
        <v>Vandalized</v>
      </c>
      <c r="K15" s="138" t="s">
        <v>39123</v>
      </c>
      <c r="L15" s="138" t="str">
        <f>IFERROR(VLOOKUP(D15,DB!A:I,9,0),"")</f>
        <v>Latis</v>
      </c>
    </row>
    <row r="16" spans="1:13" ht="15">
      <c r="A16" s="138"/>
      <c r="B16" s="138" t="str">
        <f>IFERROR(VLOOKUP(D16,DB!A:K,11,0),"")</f>
        <v>R5</v>
      </c>
      <c r="C16" s="138">
        <v>2</v>
      </c>
      <c r="D16" s="138" t="s">
        <v>38440</v>
      </c>
      <c r="E16" s="138" t="s">
        <v>39021</v>
      </c>
      <c r="F16" s="139"/>
      <c r="G16" s="140">
        <f ca="1">IFERROR(NOW()-F16,"")</f>
        <v>45967.355691435187</v>
      </c>
      <c r="H16" s="139"/>
      <c r="I16" s="138" t="str">
        <f>IFERROR(VLOOKUP(D16,DB!A:F,6,0),"")</f>
        <v>Generator-SG</v>
      </c>
      <c r="J16" s="138" t="str">
        <f>IFERROR(VLOOKUP(D16,DB!A:G,7,0),"")</f>
        <v>Dead</v>
      </c>
      <c r="K16" s="138" t="s">
        <v>39123</v>
      </c>
      <c r="L16" s="138" t="str">
        <f>IFERROR(VLOOKUP(D16,DB!A:I,9,0),"")</f>
        <v>Latis</v>
      </c>
    </row>
    <row r="17" spans="1:12" ht="15.75">
      <c r="A17" s="138"/>
      <c r="B17" s="138" t="str">
        <f>IFERROR(VLOOKUP(D17,DB!A:K,11,0),"")</f>
        <v/>
      </c>
      <c r="C17" s="138"/>
      <c r="D17" s="156"/>
      <c r="E17" s="138"/>
      <c r="F17" s="139"/>
      <c r="G17" s="140">
        <f ca="1">IFERROR(NOW()-F17,"")</f>
        <v>45967.355691435187</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45967.355691435187</v>
      </c>
      <c r="H18" s="139"/>
      <c r="I18" s="138" t="str">
        <f>IFERROR(VLOOKUP(D18,DB!A:F,6,0),"")</f>
        <v/>
      </c>
      <c r="J18" s="138" t="str">
        <f>IFERROR(VLOOKUP(D18,DB!A:G,7,0),"")</f>
        <v/>
      </c>
      <c r="K18" s="138"/>
      <c r="L18" s="138" t="str">
        <f>IFERROR(VLOOKUP(D18,DB!A:I,9,0),"")</f>
        <v/>
      </c>
    </row>
    <row r="19" spans="1:12" ht="15">
      <c r="A19" s="138"/>
      <c r="B19" s="138" t="str">
        <f>IFERROR(VLOOKUP(D19,DB!A:K,11,0),"")</f>
        <v/>
      </c>
      <c r="C19" s="138"/>
      <c r="D19"/>
      <c r="E19" s="138"/>
      <c r="F19" s="139"/>
      <c r="G19" s="140">
        <f ca="1">IFERROR(NOW()-F19,"")</f>
        <v>45967.355691435187</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45967.355691435187</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45967.355691435187</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45967.355691435187</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45967.355691435187</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45967.355691435187</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45967.355691435187</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45967.355691435187</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45967.355691435187</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45967.355691435187</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45967.355691435187</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45967.355691435187</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45967.355691435187</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45967.355691435187</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45967.355691435187</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45967.355691435187</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45967.355691435187</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45967.355691435187</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45967.355691435187</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45967.355691435187</v>
      </c>
      <c r="H38" s="139"/>
      <c r="I38" s="138" t="str">
        <f>IFERROR(VLOOKUP(D38,DB!A:F,6,0),"")</f>
        <v/>
      </c>
      <c r="J38" s="138" t="str">
        <f>IFERROR(VLOOKUP(D38,DB!A:G,7,0),"")</f>
        <v/>
      </c>
      <c r="K38" s="138"/>
      <c r="L38" s="138" t="str">
        <f>IFERROR(VLOOKUP(D38,DB!A:I,9,0),"")</f>
        <v/>
      </c>
    </row>
    <row r="39" spans="1:12" ht="15">
      <c r="A39" s="138"/>
      <c r="B39" s="138" t="str">
        <f>IFERROR(VLOOKUP(D39,DB!A:K,11,0),"")</f>
        <v/>
      </c>
      <c r="C39" s="138"/>
      <c r="D39" s="138"/>
      <c r="E39" s="138"/>
      <c r="F39" s="139"/>
      <c r="G39" s="140">
        <f ca="1">IFERROR(NOW()-F39,"")</f>
        <v>45967.355691435187</v>
      </c>
      <c r="H39" s="139"/>
      <c r="I39" s="138" t="str">
        <f>IFERROR(VLOOKUP(D39,DB!A:F,6,0),"")</f>
        <v/>
      </c>
      <c r="J39" s="138" t="str">
        <f>IFERROR(VLOOKUP(D39,DB!A:G,7,0),"")</f>
        <v/>
      </c>
      <c r="K39" s="138"/>
      <c r="L39" s="138" t="str">
        <f>IFERROR(VLOOKUP(D39,DB!A:I,9,0),"")</f>
        <v/>
      </c>
    </row>
    <row r="40" spans="1:12" ht="15">
      <c r="A40" s="144"/>
      <c r="B40" s="144" t="str">
        <f>IFERROR(VLOOKUP(D40,DB!A:K,11,0),"")</f>
        <v/>
      </c>
      <c r="C40" s="144"/>
      <c r="D40" s="144"/>
      <c r="E40" s="144"/>
      <c r="F40" s="145"/>
      <c r="G40" s="146">
        <f ca="1">IFERROR(NOW()-F40,"")</f>
        <v>45967.355691435187</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45967.355691435187</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45967.355691435187</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45967.355691435187</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45967.355691435187</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45967.355691435187</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45967.355691435187</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45967.355691435187</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45967.355691435187</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45967.355691435187</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45967.355691435187</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45967.355691435187</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45967.355691435187</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45967.355691435187</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45967.355691435187</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45967.355691435187</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45967.355691435187</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45967.355691435187</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45967.355691435187</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45967.355691435187</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45967.355691435187</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45967.355691435187</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45967.355691435187</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45967.355691435187</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45967.355691435187</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45967.355691435187</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45967.355691435187</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45967.355691435187</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45967.355691435187</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45967.355691435187</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45967.355691435187</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45967.355691435187</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45967.355691435187</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45967.355691435187</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45967.355691435187</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45967.355691435187</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45967.355691435187</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45967.355691435187</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45967.355691435187</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45967.355691435187</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45967.355691435187</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45967.355691435187</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45967.355691435187</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45967.355691435187</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45967.355691435187</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45967.355691435187</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45967.355691435187</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45967.355691435187</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45967.355691435187</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45967.355691435187</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45967.355691435187</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45967.355691435187</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45967.355691435187</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45967.355691435187</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45967.355691435187</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45967.355691435187</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45967.355691435187</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45967.355691435187</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45967.355691435187</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45967.355691435187</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45967.355691435187</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45967.355691435187</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45967.355691435187</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45967.355691435187</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45967.355691435187</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45967.355691435187</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45967.355691435187</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45967.355691435187</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45967.355691435187</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45967.355691435187</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45967.355691435187</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45967.355691435187</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45967.355691435187</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45967.355691435187</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45967.355691435187</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45967.355691435187</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45967.355691435187</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45967.355691435187</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45967.355691435187</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45967.355691435187</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45967.355691435187</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45967.355691435187</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45967.355691435187</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45967.355691435187</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45967.355691435187</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45967.355691435187</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45967.355691435187</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45967.355691435187</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45967.355691435187</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45967.355691435187</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45967.355691435187</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45967.355691435187</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45967.355691435187</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45967.355691435187</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45967.355691435187</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45967.355691435187</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45967.355691435187</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45967.355691435187</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45967.355691435187</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45967.355691435187</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45967.355691435187</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45967.355691435187</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45967.355691435187</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45967.355691435187</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45967.355691435187</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45967.355691435187</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45967.355691435187</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45967.355691435187</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45967.355691435187</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45967.355691435187</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45967.355691435187</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45967.355691435187</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45967.355691435187</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45967.355691435187</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45967.355691435187</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45967.355691435187</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45967.355691435187</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45967.355691435187</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45967.355691435187</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45967.355691435187</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45967.355691435187</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45967.355691435187</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45967.355691435187</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45967.355691435187</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45967.355691435187</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45967.355691435187</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45967.355691435187</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45967.355691435187</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45967.355691435187</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45967.355691435187</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45967.355691435187</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45967.355691435187</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45967.355691435187</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45967.355691435187</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45967.355691435187</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45967.355691435187</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45967.355691435187</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45967.355691435187</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45967.355691435187</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45967.355691435187</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45967.355691435187</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45967.355691435187</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45967.355691435187</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45967.355691435187</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45967.355691435187</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45967.355691435187</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45967.355691435187</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45967.355691435187</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45967.355691435187</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45967.355691435187</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45967.355691435187</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45967.355691435187</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45967.355691435187</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45967.355691435187</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45967.355691435187</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45967.355691435187</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45967.355691435187</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45967.355691435187</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45967.355691435187</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45967.355691435187</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45967.355691435187</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45967.355691435187</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45967.355691435187</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45967.355691435187</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45967.355691435187</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45967.355691435187</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45967.355691435187</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45967.355691435187</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45967.355691435187</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45967.355691435187</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45967.355691435187</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45967.355691435187</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45967.355691435187</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45967.355691435187</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45967.355691435187</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45967.355691435187</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45967.355691435187</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45967.355691435187</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45967.355691435187</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45967.355691435187</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45967.355691435187</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45967.355691435187</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45967.355691435187</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45967.355691435187</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45967.355691435187</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45967.355691435187</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45967.355691435187</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45967.355691435187</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45967.355691435187</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45967.355691435187</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45967.355691435187</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45967.355691435187</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45967.355691435187</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45967.355691435187</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45967.355691435187</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45967.355691435187</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45967.355691435187</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45967.355691435187</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45967.355691435187</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45967.355691435187</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45967.355691435187</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45967.355691435187</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45967.355691435187</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45967.355691435187</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45967.355691435187</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45967.355691435187</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45967.355691435187</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45967.355691435187</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45967.355691435187</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45967.355691435187</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45967.355691435187</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45967.355691435187</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45967.355691435187</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45967.355691435187</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45967.355691435187</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45967.355691435187</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45967.355691435187</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45967.355691435187</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45967.355691435187</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45967.355691435187</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45967.355691435187</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45967.355691435187</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45967.355691435187</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45967.355691435187</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45967.355691435187</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45967.355691435187</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45967.355691435187</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45967.355691435187</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45967.355691435187</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45967.355691435187</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45967.355691435187</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45967.355691435187</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45967.355691435187</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45967.355691435187</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45967.355691435187</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45967.355691435187</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45967.355691435187</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45967.355691435187</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45967.355691435187</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45967.355691435187</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45967.355691435187</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45967.355691435187</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45967.355691435187</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45967.355691435187</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45967.355691435187</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45967.355691435187</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45967.355691435187</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45967.355691435187</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45967.355691435187</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45967.355691435187</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45967.355691435187</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45967.355691435187</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45967.355691435187</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45967.355691435187</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45967.355691435187</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45967.355691435187</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45967.355691435187</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45967.355691435187</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45967.355691435187</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45967.355691435187</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45967.355691435187</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45967.355691435187</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45967.355691435187</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45967.355691435187</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45967.355691435187</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45967.355691435187</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45967.355691435187</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45967.355691435187</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45967.355691435187</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45967.355691435187</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45967.355691435187</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45967.355691435187</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45967.355691435187</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45967.355691435187</v>
      </c>
      <c r="H313" s="145"/>
      <c r="I313" s="144" t="str">
        <f>IFERROR(VLOOKUP(D313,DB!A:F,6,0),"")</f>
        <v/>
      </c>
      <c r="J313" s="144" t="str">
        <f>IFERROR(VLOOKUP(D313,DB!A:G,7,0),"")</f>
        <v/>
      </c>
      <c r="K313" s="144"/>
      <c r="L313" s="144" t="str">
        <f>IFERROR(VLOOKUP(D313,DB!A:I,9,0),"")</f>
        <v/>
      </c>
    </row>
    <row r="314" spans="1:12" ht="15">
      <c r="A314" s="144"/>
      <c r="B314" s="144" t="str">
        <f>IFERROR(VLOOKUP(D314,DB!A:K,11,0),"")</f>
        <v/>
      </c>
      <c r="C314" s="144"/>
      <c r="D314" s="144"/>
      <c r="E314" s="144"/>
      <c r="F314" s="145"/>
      <c r="G314" s="146">
        <f ca="1">IFERROR(NOW()-F314,"")</f>
        <v>45967.355691435187</v>
      </c>
      <c r="H314" s="145"/>
      <c r="I314" s="144" t="str">
        <f>IFERROR(VLOOKUP(D314,DB!A:F,6,0),"")</f>
        <v/>
      </c>
      <c r="J314" s="144" t="str">
        <f>IFERROR(VLOOKUP(D314,DB!A:G,7,0),"")</f>
        <v/>
      </c>
      <c r="K314" s="144"/>
      <c r="L314" s="144" t="str">
        <f>IFERROR(VLOOKUP(D314,DB!A:I,9,0),"")</f>
        <v/>
      </c>
    </row>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4" ht="15"/>
    <row r="425" ht="15"/>
    <row r="426" ht="15"/>
    <row r="427" ht="15"/>
    <row r="428" ht="15"/>
    <row r="429" ht="15"/>
    <row r="430" ht="15"/>
    <row r="431" ht="15"/>
    <row r="432" ht="15"/>
    <row r="433" ht="15"/>
    <row r="434"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24" ht="15"/>
    <row r="525" ht="15"/>
    <row r="526" ht="15"/>
    <row r="527" ht="15"/>
    <row r="528" ht="15"/>
    <row r="553" ht="15"/>
    <row r="554" ht="15"/>
    <row r="555" ht="15"/>
    <row r="556" ht="15"/>
    <row r="557" ht="15"/>
    <row r="558" ht="15"/>
    <row r="559" ht="15"/>
    <row r="560" ht="15"/>
    <row r="561" ht="15"/>
    <row r="562" ht="15"/>
    <row r="563"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852" ht="15"/>
    <row r="853" ht="15"/>
    <row r="854" ht="15"/>
    <row r="855" ht="15"/>
    <row r="856" ht="15"/>
    <row r="857" ht="15"/>
    <row r="858"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9" ht="15"/>
    <row r="1190" ht="15"/>
    <row r="1191" ht="15"/>
    <row r="1194" ht="15"/>
    <row r="1195" ht="15"/>
    <row r="1198" ht="15"/>
    <row r="1199" ht="15"/>
    <row r="1200" ht="15"/>
    <row r="1201" ht="15"/>
    <row r="1202" ht="15"/>
    <row r="1203" ht="15"/>
    <row r="1204" ht="15"/>
    <row r="1205" ht="15"/>
    <row r="1206" ht="15"/>
    <row r="1212" ht="15"/>
    <row r="1213" ht="15"/>
    <row r="1214" ht="15"/>
    <row r="1215" ht="15"/>
    <row r="1216" ht="15"/>
    <row r="1217" ht="15"/>
    <row r="1218" ht="15"/>
    <row r="1219" ht="15"/>
    <row r="1220" ht="15"/>
    <row r="1228" ht="15"/>
    <row r="1229" ht="15"/>
    <row r="1230" ht="15"/>
    <row r="1231" ht="15"/>
    <row r="1232" ht="15"/>
    <row r="1233" ht="15"/>
    <row r="1234" ht="15"/>
    <row r="1235" ht="15"/>
    <row r="1236" ht="15"/>
    <row r="1237" ht="15"/>
    <row r="1238" ht="15"/>
    <row r="1239" ht="15"/>
    <row r="1240" ht="15"/>
    <row r="1241" ht="15"/>
    <row r="1242" ht="15"/>
    <row r="1243" ht="15"/>
    <row r="1244" ht="15"/>
    <row r="1246" ht="15"/>
    <row r="1247" ht="15"/>
    <row r="1249" ht="15"/>
    <row r="1250" ht="15"/>
    <row r="1251" ht="15"/>
    <row r="1252" ht="15"/>
  </sheetData>
  <dataValidations count="2">
    <dataValidation allowBlank="1" showInputMessage="1" showErrorMessage="1" sqref="E1" xr:uid="{920C6338-E771-4DAE-8C89-92A9093EA4DE}"/>
    <dataValidation type="list" allowBlank="1" showInputMessage="1" showErrorMessage="1" sqref="E2:E3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3"/>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158"/>
      <c r="B2" s="61" t="str">
        <f>IFERROR(VLOOKUP(D2,DB!A:K,11,0),"")</f>
        <v/>
      </c>
      <c r="C2" s="61"/>
      <c r="D2" s="138"/>
      <c r="E2" s="61"/>
      <c r="F2" s="159"/>
      <c r="G2" s="160">
        <f ca="1">IFERROR(NOW()-F2,"-")</f>
        <v>45967.355691435187</v>
      </c>
      <c r="H2" s="161"/>
      <c r="I2" s="86" t="str">
        <f>IFERROR(VLOOKUP(D2,DB!A:F,6,0),"")</f>
        <v/>
      </c>
      <c r="J2" s="61" t="str">
        <f>IFERROR(VLOOKUP(D2,DB!A:G,7,0),"")</f>
        <v/>
      </c>
      <c r="K2" s="162"/>
      <c r="L2" s="163" t="str">
        <f>IFERROR(VLOOKUP(D2,DB!A:I,9,0),"")</f>
        <v/>
      </c>
    </row>
    <row r="3" spans="1:12" ht="31.5" customHeight="1">
      <c r="A3" s="86"/>
      <c r="B3" s="61" t="str">
        <f>IFERROR(VLOOKUP(D3,DB!A:K,11,0),"")</f>
        <v/>
      </c>
      <c r="C3" s="61"/>
      <c r="D3" s="61"/>
      <c r="E3" s="61"/>
      <c r="F3" s="159"/>
      <c r="G3" s="160">
        <f ca="1">IFERROR(NOW()-F3,"-")</f>
        <v>45967.355691435187</v>
      </c>
      <c r="H3" s="161"/>
      <c r="I3" s="86" t="str">
        <f>IFERROR(VLOOKUP(D3,DB!A:F,6,0),"")</f>
        <v/>
      </c>
      <c r="J3" s="61" t="str">
        <f>IFERROR(VLOOKUP(D3,DB!A:G,7,0),"")</f>
        <v/>
      </c>
      <c r="K3" s="162"/>
      <c r="L3" s="163" t="str">
        <f>IFERROR(VLOOKUP(D3,DB!A:I,9,0),"")</f>
        <v/>
      </c>
    </row>
    <row r="4" spans="1:12" ht="31.5" customHeight="1">
      <c r="A4" s="86"/>
      <c r="B4" s="61" t="str">
        <f>IFERROR(VLOOKUP(D4,DB!A:K,11,0),"")</f>
        <v/>
      </c>
      <c r="C4" s="61"/>
      <c r="D4" s="61"/>
      <c r="E4" s="61"/>
      <c r="F4" s="159"/>
      <c r="G4" s="160">
        <f ca="1">IFERROR(NOW()-F4,"-")</f>
        <v>45967.355691435187</v>
      </c>
      <c r="H4" s="161"/>
      <c r="I4" s="86" t="str">
        <f>IFERROR(VLOOKUP(D4,DB!A:F,6,0),"")</f>
        <v/>
      </c>
      <c r="J4" s="61" t="str">
        <f>IFERROR(VLOOKUP(D4,DB!A:G,7,0),"")</f>
        <v/>
      </c>
      <c r="K4" s="162"/>
      <c r="L4" s="163" t="str">
        <f>IFERROR(VLOOKUP(D4,DB!A:I,9,0),"")</f>
        <v/>
      </c>
    </row>
    <row r="5" spans="1:12" ht="31.5" customHeight="1">
      <c r="A5" s="86"/>
      <c r="B5" s="61" t="str">
        <f>IFERROR(VLOOKUP(#REF!,DB!A:K,11,0),"")</f>
        <v/>
      </c>
      <c r="C5" s="61"/>
      <c r="D5" s="86"/>
      <c r="E5" s="61"/>
      <c r="F5" s="159"/>
      <c r="G5" s="160">
        <f ca="1">IFERROR(NOW()-F5,"-")</f>
        <v>45967.355691435187</v>
      </c>
      <c r="H5" s="161"/>
      <c r="I5" s="86" t="str">
        <f>IFERROR(VLOOKUP(#REF!,DB!A:F,6,0),"")</f>
        <v/>
      </c>
      <c r="J5" s="61" t="str">
        <f>IFERROR(VLOOKUP(#REF!,DB!A:G,7,0),"")</f>
        <v/>
      </c>
      <c r="K5" s="162"/>
      <c r="L5" s="163" t="str">
        <f>IFERROR(VLOOKUP(#REF!,DB!A:I,9,0),"")</f>
        <v/>
      </c>
    </row>
    <row r="6" spans="1:12" ht="31.5" customHeight="1">
      <c r="A6" s="86"/>
      <c r="B6" s="61" t="str">
        <f>IFERROR(VLOOKUP(D6,DB!A:K,11,0),"")</f>
        <v/>
      </c>
      <c r="C6" s="61"/>
      <c r="D6" s="61"/>
      <c r="E6" s="61"/>
      <c r="F6" s="159"/>
      <c r="G6" s="160">
        <f ca="1">IFERROR(NOW()-F6,"-")</f>
        <v>45967.355691435187</v>
      </c>
      <c r="H6" s="161"/>
      <c r="I6" s="86" t="str">
        <f>IFERROR(VLOOKUP(D6,DB!A:F,6,0),"")</f>
        <v/>
      </c>
      <c r="J6" s="61" t="str">
        <f>IFERROR(VLOOKUP(D6,DB!A:G,7,0),"")</f>
        <v/>
      </c>
      <c r="K6" s="162"/>
      <c r="L6" s="163" t="str">
        <f>IFERROR(VLOOKUP(D6,DB!A:I,9,0),"")</f>
        <v/>
      </c>
    </row>
    <row r="7" spans="1:12" ht="31.5" customHeight="1">
      <c r="A7" s="86"/>
      <c r="B7" s="61" t="str">
        <f>IFERROR(VLOOKUP(D7,DB!A:K,11,0),"")</f>
        <v/>
      </c>
      <c r="C7" s="61"/>
      <c r="D7" s="61"/>
      <c r="E7" s="61"/>
      <c r="F7" s="159"/>
      <c r="G7" s="160">
        <f ca="1">IFERROR(NOW()-F7,"-")</f>
        <v>45967.355691435187</v>
      </c>
      <c r="H7" s="161"/>
      <c r="I7" s="86" t="str">
        <f>IFERROR(VLOOKUP(D7,DB!A:F,6,0),"")</f>
        <v/>
      </c>
      <c r="J7" s="61" t="str">
        <f>IFERROR(VLOOKUP(D7,DB!A:G,7,0),"")</f>
        <v/>
      </c>
      <c r="K7" s="162"/>
      <c r="L7" s="163" t="str">
        <f>IFERROR(VLOOKUP(D7,DB!A:I,9,0),"")</f>
        <v/>
      </c>
    </row>
    <row r="8" spans="1:12" ht="31.5" customHeight="1">
      <c r="A8" s="86"/>
      <c r="B8" s="61" t="str">
        <f>IFERROR(VLOOKUP(D8,DB!A:K,11,0),"")</f>
        <v/>
      </c>
      <c r="C8" s="61"/>
      <c r="D8" s="61"/>
      <c r="E8" s="61"/>
      <c r="F8" s="159"/>
      <c r="G8" s="160">
        <f ca="1">IFERROR(NOW()-F8,"-")</f>
        <v>45967.355691435187</v>
      </c>
      <c r="H8" s="161"/>
      <c r="I8" s="86" t="str">
        <f>IFERROR(VLOOKUP(D8,DB!A:F,6,0),"")</f>
        <v/>
      </c>
      <c r="J8" s="61" t="str">
        <f>IFERROR(VLOOKUP(D8,DB!A:G,7,0),"")</f>
        <v/>
      </c>
      <c r="K8" s="162"/>
      <c r="L8" s="163" t="str">
        <f>IFERROR(VLOOKUP(D8,DB!A:I,9,0),"")</f>
        <v/>
      </c>
    </row>
    <row r="9" spans="1:12" ht="31.5" customHeight="1">
      <c r="A9" s="86"/>
      <c r="B9" s="61" t="str">
        <f>IFERROR(VLOOKUP(D9,DB!A:K,11,0),"")</f>
        <v/>
      </c>
      <c r="C9" s="61"/>
      <c r="D9" s="61"/>
      <c r="E9" s="61"/>
      <c r="F9" s="159"/>
      <c r="G9" s="160">
        <f ca="1">IFERROR(NOW()-F9,"-")</f>
        <v>45967.355691435187</v>
      </c>
      <c r="H9" s="161"/>
      <c r="I9" s="86" t="str">
        <f>IFERROR(VLOOKUP(D9,DB!A:F,6,0),"")</f>
        <v/>
      </c>
      <c r="J9" s="61" t="str">
        <f>IFERROR(VLOOKUP(D9,DB!A:G,7,0),"")</f>
        <v/>
      </c>
      <c r="K9" s="162"/>
      <c r="L9" s="163" t="str">
        <f>IFERROR(VLOOKUP(D9,DB!A:I,9,0),"")</f>
        <v/>
      </c>
    </row>
    <row r="10" spans="1:12" ht="31.5" customHeight="1">
      <c r="A10" s="86"/>
      <c r="B10" s="61" t="str">
        <f>IFERROR(VLOOKUP(D10,DB!A:K,11,0),"")</f>
        <v/>
      </c>
      <c r="C10" s="61"/>
      <c r="D10" s="61"/>
      <c r="E10" s="61"/>
      <c r="F10" s="159"/>
      <c r="G10" s="160">
        <f ca="1">IFERROR(NOW()-F10,"-")</f>
        <v>45967.355691435187</v>
      </c>
      <c r="H10" s="161"/>
      <c r="I10" s="86" t="str">
        <f>IFERROR(VLOOKUP(D10,DB!A:F,6,0),"")</f>
        <v/>
      </c>
      <c r="J10" s="61" t="str">
        <f>IFERROR(VLOOKUP(D10,DB!A:G,7,0),"")</f>
        <v/>
      </c>
      <c r="K10" s="162"/>
      <c r="L10" s="163" t="str">
        <f>IFERROR(VLOOKUP(D10,DB!A:I,9,0),"")</f>
        <v/>
      </c>
    </row>
    <row r="11" spans="1:12" ht="31.5" customHeight="1">
      <c r="A11" s="86"/>
      <c r="B11" s="61" t="str">
        <f>IFERROR(VLOOKUP(D11,DB!A:K,11,0),"")</f>
        <v/>
      </c>
      <c r="C11" s="61"/>
      <c r="D11" s="61"/>
      <c r="E11" s="61"/>
      <c r="F11" s="159"/>
      <c r="G11" s="160">
        <f ca="1">IFERROR(NOW()-F11,"-")</f>
        <v>45967.355691435187</v>
      </c>
      <c r="H11" s="161"/>
      <c r="I11" s="86" t="str">
        <f>IFERROR(VLOOKUP(D11,DB!A:F,6,0),"")</f>
        <v/>
      </c>
      <c r="J11" s="61" t="str">
        <f>IFERROR(VLOOKUP(D11,DB!A:G,7,0),"")</f>
        <v/>
      </c>
      <c r="K11" s="162"/>
      <c r="L11" s="163" t="str">
        <f>IFERROR(VLOOKUP(D11,DB!A:I,9,0),"")</f>
        <v/>
      </c>
    </row>
    <row r="12" spans="1:12" ht="31.5" customHeight="1">
      <c r="A12" s="86"/>
      <c r="B12" s="61" t="str">
        <f>IFERROR(VLOOKUP(D12,DB!A:K,11,0),"")</f>
        <v/>
      </c>
      <c r="C12" s="61"/>
      <c r="D12" s="61"/>
      <c r="E12" s="61"/>
      <c r="F12" s="159"/>
      <c r="G12" s="160">
        <f ca="1">IFERROR(NOW()-F12,"-")</f>
        <v>45967.355691435187</v>
      </c>
      <c r="H12" s="161"/>
      <c r="I12" s="86" t="str">
        <f>IFERROR(VLOOKUP(D12,DB!A:F,6,0),"")</f>
        <v/>
      </c>
      <c r="J12" s="61" t="str">
        <f>IFERROR(VLOOKUP(D12,DB!A:G,7,0),"")</f>
        <v/>
      </c>
      <c r="K12" s="162"/>
      <c r="L12" s="163" t="str">
        <f>IFERROR(VLOOKUP(D12,DB!A:I,9,0),"")</f>
        <v/>
      </c>
    </row>
    <row r="13" spans="1:12" ht="31.5" customHeight="1">
      <c r="A13" s="86"/>
      <c r="B13" s="61" t="str">
        <f>IFERROR(VLOOKUP(D13,DB!A:K,11,0),"")</f>
        <v/>
      </c>
      <c r="C13" s="61"/>
      <c r="D13" s="61"/>
      <c r="E13" s="61"/>
      <c r="F13" s="159"/>
      <c r="G13" s="160">
        <f ca="1">IFERROR(NOW()-F13,"-")</f>
        <v>45967.355691435187</v>
      </c>
      <c r="H13" s="161" t="s">
        <v>39109</v>
      </c>
      <c r="I13" s="86" t="str">
        <f>IFERROR(VLOOKUP(D13,DB!A:F,6,0),"")</f>
        <v/>
      </c>
      <c r="J13" s="61" t="str">
        <f>IFERROR(VLOOKUP(D13,DB!A:G,7,0),"")</f>
        <v/>
      </c>
      <c r="K13" s="162"/>
      <c r="L13" s="163" t="str">
        <f>IFERROR(VLOOKUP(D13,DB!A:I,9,0),"")</f>
        <v/>
      </c>
    </row>
    <row r="14" spans="1:12" ht="31.5" customHeight="1">
      <c r="A14" s="86"/>
      <c r="B14" s="61" t="str">
        <f>IFERROR(VLOOKUP(D14,DB!A:K,11,0),"")</f>
        <v/>
      </c>
      <c r="C14" s="61"/>
      <c r="D14" s="61"/>
      <c r="E14" s="61"/>
      <c r="F14" s="159"/>
      <c r="G14" s="160">
        <f ca="1">IFERROR(NOW()-F14,"-")</f>
        <v>45967.355691435187</v>
      </c>
      <c r="H14" s="161"/>
      <c r="I14" s="86" t="str">
        <f>IFERROR(VLOOKUP(D14,DB!A:F,6,0),"")</f>
        <v/>
      </c>
      <c r="J14" s="61" t="str">
        <f>IFERROR(VLOOKUP(D14,DB!A:G,7,0),"")</f>
        <v/>
      </c>
      <c r="K14" s="162"/>
      <c r="L14" s="163" t="str">
        <f>IFERROR(VLOOKUP(D14,DB!A:I,9,0),"")</f>
        <v/>
      </c>
    </row>
    <row r="15" spans="1:12" ht="31.5" customHeight="1">
      <c r="A15" s="86"/>
      <c r="B15" s="61" t="str">
        <f>IFERROR(VLOOKUP(D15,DB!A:K,11,0),"")</f>
        <v/>
      </c>
      <c r="C15" s="61"/>
      <c r="D15" s="61"/>
      <c r="E15" s="61"/>
      <c r="F15" s="159"/>
      <c r="G15" s="160">
        <f ca="1">IFERROR(NOW()-F15,"-")</f>
        <v>45967.355691435187</v>
      </c>
      <c r="H15" s="161"/>
      <c r="I15" s="86" t="str">
        <f>IFERROR(VLOOKUP(D15,DB!A:F,6,0),"")</f>
        <v/>
      </c>
      <c r="J15" s="61" t="str">
        <f>IFERROR(VLOOKUP(D15,DB!A:G,7,0),"")</f>
        <v/>
      </c>
      <c r="K15" s="162"/>
      <c r="L15" s="163" t="str">
        <f>IFERROR(VLOOKUP(D15,DB!A:I,9,0),"")</f>
        <v/>
      </c>
    </row>
    <row r="16" spans="1:12" ht="31.5" customHeight="1">
      <c r="A16" s="86"/>
      <c r="B16" s="61" t="str">
        <f>IFERROR(VLOOKUP(D16,DB!A:K,11,0),"")</f>
        <v/>
      </c>
      <c r="C16" s="61"/>
      <c r="D16" s="61"/>
      <c r="E16" s="61"/>
      <c r="F16" s="159"/>
      <c r="G16" s="160">
        <f ca="1">IFERROR(NOW()-F16,"-")</f>
        <v>45967.355691435187</v>
      </c>
      <c r="H16" s="161"/>
      <c r="I16" s="86" t="str">
        <f>IFERROR(VLOOKUP(D16,DB!A:F,6,0),"")</f>
        <v/>
      </c>
      <c r="J16" s="61" t="str">
        <f>IFERROR(VLOOKUP(D16,DB!A:G,7,0),"")</f>
        <v/>
      </c>
      <c r="K16" s="162"/>
      <c r="L16" s="163" t="str">
        <f>IFERROR(VLOOKUP(D16,DB!A:I,9,0),"")</f>
        <v/>
      </c>
    </row>
    <row r="17" spans="1:12" ht="31.5" customHeight="1">
      <c r="A17" s="86"/>
      <c r="B17" s="61" t="str">
        <f>IFERROR(VLOOKUP(D17,DB!A:K,11,0),"")</f>
        <v/>
      </c>
      <c r="C17" s="61"/>
      <c r="D17" s="61"/>
      <c r="E17" s="61"/>
      <c r="F17" s="159"/>
      <c r="G17" s="160">
        <f ca="1">IFERROR(NOW()-F17,"-")</f>
        <v>45967.355691435187</v>
      </c>
      <c r="H17" s="161"/>
      <c r="I17" s="86" t="str">
        <f>IFERROR(VLOOKUP(D17,DB!A:F,6,0),"")</f>
        <v/>
      </c>
      <c r="J17" s="61" t="str">
        <f>IFERROR(VLOOKUP(D17,DB!A:G,7,0),"")</f>
        <v/>
      </c>
      <c r="K17" s="162"/>
      <c r="L17" s="163" t="str">
        <f>IFERROR(VLOOKUP(D17,DB!A:I,9,0),"")</f>
        <v/>
      </c>
    </row>
    <row r="18" spans="1:12" ht="31.5" customHeight="1">
      <c r="A18" s="86"/>
      <c r="B18" s="61" t="str">
        <f>IFERROR(VLOOKUP(D18,DB!A:K,11,0),"")</f>
        <v/>
      </c>
      <c r="C18" s="61"/>
      <c r="D18" s="61"/>
      <c r="E18" s="61"/>
      <c r="F18" s="159"/>
      <c r="G18" s="160">
        <f ca="1">IFERROR(NOW()-F18,"-")</f>
        <v>45967.355691435187</v>
      </c>
      <c r="H18" s="161"/>
      <c r="I18" s="86" t="str">
        <f>IFERROR(VLOOKUP(D18,DB!A:F,6,0),"")</f>
        <v/>
      </c>
      <c r="J18" s="61" t="str">
        <f>IFERROR(VLOOKUP(D18,DB!A:G,7,0),"")</f>
        <v/>
      </c>
      <c r="K18" s="162"/>
      <c r="L18" s="163" t="str">
        <f>IFERROR(VLOOKUP(D18,DB!A:I,9,0),"")</f>
        <v/>
      </c>
    </row>
    <row r="19" spans="1:12" ht="31.5" customHeight="1">
      <c r="A19" s="86"/>
      <c r="B19" s="61" t="str">
        <f>IFERROR(VLOOKUP(D19,DB!A:K,11,0),"")</f>
        <v/>
      </c>
      <c r="C19" s="61"/>
      <c r="D19" s="61"/>
      <c r="E19" s="61"/>
      <c r="F19" s="159"/>
      <c r="G19" s="160">
        <f ca="1">IFERROR(NOW()-F19,"-")</f>
        <v>45967.355691435187</v>
      </c>
      <c r="H19" s="161"/>
      <c r="I19" s="86" t="str">
        <f>IFERROR(VLOOKUP(D19,DB!A:F,6,0),"")</f>
        <v/>
      </c>
      <c r="J19" s="61" t="str">
        <f>IFERROR(VLOOKUP(D19,DB!A:G,7,0),"")</f>
        <v/>
      </c>
      <c r="K19" s="162"/>
      <c r="L19" s="163" t="str">
        <f>IFERROR(VLOOKUP(D19,DB!A:I,9,0),"")</f>
        <v/>
      </c>
    </row>
    <row r="20" spans="1:12" ht="31.5" customHeight="1">
      <c r="A20" s="86"/>
      <c r="B20" s="61" t="str">
        <f>IFERROR(VLOOKUP(D20,DB!A:K,11,0),"")</f>
        <v/>
      </c>
      <c r="C20" s="61"/>
      <c r="D20" s="61"/>
      <c r="E20" s="61"/>
      <c r="F20" s="159"/>
      <c r="G20" s="160">
        <f ca="1">IFERROR(NOW()-F20,"-")</f>
        <v>45967.355691435187</v>
      </c>
      <c r="H20" s="161"/>
      <c r="I20" s="86" t="str">
        <f>IFERROR(VLOOKUP(D20,DB!A:F,6,0),"")</f>
        <v/>
      </c>
      <c r="J20" s="61" t="str">
        <f>IFERROR(VLOOKUP(D20,DB!A:G,7,0),"")</f>
        <v/>
      </c>
      <c r="K20" s="162"/>
      <c r="L20" s="163" t="str">
        <f>IFERROR(VLOOKUP(D20,DB!A:I,9,0),"")</f>
        <v/>
      </c>
    </row>
    <row r="21" spans="1:12" ht="31.5" customHeight="1">
      <c r="A21" s="86"/>
      <c r="B21" s="61" t="str">
        <f>IFERROR(VLOOKUP(D21,DB!A:K,11,0),"")</f>
        <v/>
      </c>
      <c r="C21" s="61"/>
      <c r="D21" s="61"/>
      <c r="E21" s="61"/>
      <c r="F21" s="159"/>
      <c r="G21" s="160">
        <f ca="1">IFERROR(NOW()-F21,"-")</f>
        <v>45967.355691435187</v>
      </c>
      <c r="H21" s="161"/>
      <c r="I21" s="86" t="str">
        <f>IFERROR(VLOOKUP(D21,DB!A:F,6,0),"")</f>
        <v/>
      </c>
      <c r="J21" s="61" t="str">
        <f>IFERROR(VLOOKUP(D21,DB!A:G,7,0),"")</f>
        <v/>
      </c>
      <c r="K21" s="162"/>
      <c r="L21" s="163" t="str">
        <f>IFERROR(VLOOKUP(D21,DB!A:I,9,0),"")</f>
        <v/>
      </c>
    </row>
    <row r="22" spans="1:12" ht="31.5" customHeight="1">
      <c r="A22" s="86"/>
      <c r="B22" s="61" t="str">
        <f>IFERROR(VLOOKUP(D22,DB!A:K,11,0),"")</f>
        <v/>
      </c>
      <c r="C22" s="61"/>
      <c r="D22" s="61"/>
      <c r="E22" s="61"/>
      <c r="F22" s="159"/>
      <c r="G22" s="160">
        <f ca="1">IFERROR(NOW()-F22,"-")</f>
        <v>45967.355691435187</v>
      </c>
      <c r="H22" s="161"/>
      <c r="I22" s="86" t="str">
        <f>IFERROR(VLOOKUP(D22,DB!A:F,6,0),"")</f>
        <v/>
      </c>
      <c r="J22" s="61" t="str">
        <f>IFERROR(VLOOKUP(D22,DB!A:G,7,0),"")</f>
        <v/>
      </c>
      <c r="K22" s="162"/>
      <c r="L22" s="163" t="str">
        <f>IFERROR(VLOOKUP(D22,DB!A:I,9,0),"")</f>
        <v/>
      </c>
    </row>
    <row r="23" spans="1:12" ht="31.5" customHeight="1">
      <c r="A23" s="86"/>
      <c r="B23" s="61" t="str">
        <f>IFERROR(VLOOKUP(D23,DB!A:K,11,0),"")</f>
        <v/>
      </c>
      <c r="C23" s="61"/>
      <c r="D23" s="61"/>
      <c r="E23" s="61"/>
      <c r="F23" s="159"/>
      <c r="G23" s="160">
        <f ca="1">IFERROR(NOW()-F23,"-")</f>
        <v>45967.355691435187</v>
      </c>
      <c r="H23" s="161"/>
      <c r="I23" s="86" t="str">
        <f>IFERROR(VLOOKUP(D23,DB!A:F,6,0),"")</f>
        <v/>
      </c>
      <c r="J23" s="61" t="str">
        <f>IFERROR(VLOOKUP(D23,DB!A:G,7,0),"")</f>
        <v/>
      </c>
      <c r="K23" s="162"/>
      <c r="L23" s="163" t="str">
        <f>IFERROR(VLOOKUP(D23,DB!A:I,9,0),"")</f>
        <v/>
      </c>
    </row>
    <row r="24" spans="1:12" ht="31.5" customHeight="1">
      <c r="A24" s="86"/>
      <c r="B24" s="61" t="str">
        <f>IFERROR(VLOOKUP(D24,DB!A:K,11,0),"")</f>
        <v/>
      </c>
      <c r="C24" s="61"/>
      <c r="D24" s="61"/>
      <c r="E24" s="61"/>
      <c r="F24" s="159"/>
      <c r="G24" s="160">
        <f ca="1">IFERROR(NOW()-F24,"-")</f>
        <v>45967.355691435187</v>
      </c>
      <c r="H24" s="161"/>
      <c r="I24" s="86" t="str">
        <f>IFERROR(VLOOKUP(D24,DB!A:F,6,0),"")</f>
        <v/>
      </c>
      <c r="J24" s="61" t="str">
        <f>IFERROR(VLOOKUP(D24,DB!A:G,7,0),"")</f>
        <v/>
      </c>
      <c r="K24" s="162"/>
      <c r="L24" s="163" t="str">
        <f>IFERROR(VLOOKUP(D24,DB!A:I,9,0),"")</f>
        <v/>
      </c>
    </row>
    <row r="25" spans="1:12" ht="31.5" customHeight="1">
      <c r="A25" s="86"/>
      <c r="B25" s="61" t="str">
        <f>IFERROR(VLOOKUP(D25,DB!A:K,11,0),"")</f>
        <v/>
      </c>
      <c r="C25" s="61"/>
      <c r="D25" s="61"/>
      <c r="E25" s="61"/>
      <c r="F25" s="159"/>
      <c r="G25" s="160">
        <f ca="1">IFERROR(NOW()-F25,"-")</f>
        <v>45967.355691435187</v>
      </c>
      <c r="H25" s="161"/>
      <c r="I25" s="86" t="str">
        <f>IFERROR(VLOOKUP(D25,DB!A:F,6,0),"")</f>
        <v/>
      </c>
      <c r="J25" s="61" t="str">
        <f>IFERROR(VLOOKUP(D25,DB!A:G,7,0),"")</f>
        <v/>
      </c>
      <c r="K25" s="162"/>
      <c r="L25" s="163" t="str">
        <f>IFERROR(VLOOKUP(D25,DB!A:I,9,0),"")</f>
        <v/>
      </c>
    </row>
    <row r="26" spans="1:12" ht="31.5" customHeight="1">
      <c r="A26" s="86"/>
      <c r="B26" s="61" t="str">
        <f>IFERROR(VLOOKUP(D26,DB!A:K,11,0),"")</f>
        <v/>
      </c>
      <c r="C26" s="61" t="s">
        <v>39110</v>
      </c>
      <c r="D26" s="61"/>
      <c r="E26" s="61"/>
      <c r="F26" s="159"/>
      <c r="G26" s="160">
        <f ca="1">IFERROR(NOW()-F26,"-")</f>
        <v>45967.355691435187</v>
      </c>
      <c r="H26" s="161"/>
      <c r="I26" s="86" t="str">
        <f>IFERROR(VLOOKUP(D26,DB!A:F,6,0),"")</f>
        <v/>
      </c>
      <c r="J26" s="61" t="str">
        <f>IFERROR(VLOOKUP(D26,DB!A:G,7,0),"")</f>
        <v/>
      </c>
      <c r="K26" s="162"/>
      <c r="L26" s="163" t="str">
        <f>IFERROR(VLOOKUP(D26,DB!A:I,9,0),"")</f>
        <v/>
      </c>
    </row>
    <row r="27" spans="1:12" ht="31.5" customHeight="1">
      <c r="A27" s="86"/>
      <c r="B27" s="61" t="str">
        <f>IFERROR(VLOOKUP(D27,DB!A:K,11,0),"")</f>
        <v/>
      </c>
      <c r="C27" s="61"/>
      <c r="D27" s="61"/>
      <c r="E27" s="61"/>
      <c r="F27" s="159"/>
      <c r="G27" s="160">
        <f ca="1">IFERROR(NOW()-F27,"-")</f>
        <v>45967.355691435187</v>
      </c>
      <c r="H27" s="161"/>
      <c r="I27" s="86" t="str">
        <f>IFERROR(VLOOKUP(D27,DB!A:F,6,0),"")</f>
        <v/>
      </c>
      <c r="J27" s="61" t="str">
        <f>IFERROR(VLOOKUP(D27,DB!A:G,7,0),"")</f>
        <v/>
      </c>
      <c r="K27" s="162"/>
      <c r="L27" s="163" t="str">
        <f>IFERROR(VLOOKUP(D27,DB!A:I,9,0),"")</f>
        <v/>
      </c>
    </row>
    <row r="28" spans="1:12" ht="31.5" customHeight="1">
      <c r="A28" s="86"/>
      <c r="B28" s="61" t="str">
        <f>IFERROR(VLOOKUP(D28,DB!A:K,11,0),"")</f>
        <v/>
      </c>
      <c r="C28" s="61"/>
      <c r="D28" s="61"/>
      <c r="E28" s="61"/>
      <c r="F28" s="159"/>
      <c r="G28" s="160">
        <f ca="1">IFERROR(NOW()-F28,"-")</f>
        <v>45967.355691435187</v>
      </c>
      <c r="H28" s="161"/>
      <c r="I28" s="86" t="str">
        <f>IFERROR(VLOOKUP(D28,DB!A:F,6,0),"")</f>
        <v/>
      </c>
      <c r="J28" s="61" t="str">
        <f>IFERROR(VLOOKUP(D28,DB!A:G,7,0),"")</f>
        <v/>
      </c>
      <c r="K28" s="162"/>
      <c r="L28" s="163" t="str">
        <f>IFERROR(VLOOKUP(D28,DB!A:I,9,0),"")</f>
        <v/>
      </c>
    </row>
    <row r="29" spans="1:12" ht="31.5" customHeight="1">
      <c r="A29" s="86"/>
      <c r="B29" s="61" t="str">
        <f>IFERROR(VLOOKUP(D29,DB!A:K,11,0),"")</f>
        <v/>
      </c>
      <c r="C29" s="61"/>
      <c r="D29" s="61"/>
      <c r="E29" s="61"/>
      <c r="F29" s="159"/>
      <c r="G29" s="160">
        <f ca="1">IFERROR(NOW()-F29,"-")</f>
        <v>45967.355691435187</v>
      </c>
      <c r="H29" s="161"/>
      <c r="I29" s="86" t="str">
        <f>IFERROR(VLOOKUP(D29,DB!A:F,6,0),"")</f>
        <v/>
      </c>
      <c r="J29" s="61" t="str">
        <f>IFERROR(VLOOKUP(D29,DB!A:G,7,0),"")</f>
        <v/>
      </c>
      <c r="K29" s="162"/>
      <c r="L29" s="163" t="str">
        <f>IFERROR(VLOOKUP(D29,DB!A:I,9,0),"")</f>
        <v/>
      </c>
    </row>
    <row r="30" spans="1:12" ht="31.5" customHeight="1">
      <c r="A30" s="86"/>
      <c r="B30" s="61" t="str">
        <f>IFERROR(VLOOKUP(D30,DB!A:K,11,0),"")</f>
        <v/>
      </c>
      <c r="C30" s="61"/>
      <c r="D30" s="61"/>
      <c r="E30" s="61"/>
      <c r="F30" s="159"/>
      <c r="G30" s="160">
        <f ca="1">IFERROR(NOW()-F30,"-")</f>
        <v>45967.355691435187</v>
      </c>
      <c r="H30" s="161"/>
      <c r="I30" s="86" t="str">
        <f>IFERROR(VLOOKUP(D30,DB!A:F,6,0),"")</f>
        <v/>
      </c>
      <c r="J30" s="61" t="str">
        <f>IFERROR(VLOOKUP(D30,DB!A:G,7,0),"")</f>
        <v/>
      </c>
      <c r="K30" s="162"/>
      <c r="L30" s="163" t="str">
        <f>IFERROR(VLOOKUP(D30,DB!A:I,9,0),"")</f>
        <v/>
      </c>
    </row>
    <row r="31" spans="1:12" ht="31.5" customHeight="1">
      <c r="A31" s="86"/>
      <c r="B31" s="61" t="str">
        <f>IFERROR(VLOOKUP(D31,DB!A:K,11,0),"")</f>
        <v/>
      </c>
      <c r="C31" s="61"/>
      <c r="D31" s="61"/>
      <c r="E31" s="61"/>
      <c r="F31" s="159"/>
      <c r="G31" s="160">
        <f ca="1">IFERROR(NOW()-F31,"-")</f>
        <v>45967.355691435187</v>
      </c>
      <c r="H31" s="161"/>
      <c r="I31" s="86" t="str">
        <f>IFERROR(VLOOKUP(D31,DB!A:F,6,0),"")</f>
        <v/>
      </c>
      <c r="J31" s="61" t="str">
        <f>IFERROR(VLOOKUP(D31,DB!A:G,7,0),"")</f>
        <v/>
      </c>
      <c r="K31" s="162"/>
      <c r="L31" s="163" t="str">
        <f>IFERROR(VLOOKUP(D31,DB!A:I,9,0),"")</f>
        <v/>
      </c>
    </row>
    <row r="32" spans="1:12" ht="31.5" customHeight="1">
      <c r="A32" s="86"/>
      <c r="B32" s="61" t="str">
        <f>IFERROR(VLOOKUP(D32,DB!A:K,11,0),"")</f>
        <v/>
      </c>
      <c r="C32" s="61"/>
      <c r="D32" s="61"/>
      <c r="E32" s="61"/>
      <c r="F32" s="159"/>
      <c r="G32" s="160">
        <f ca="1">IFERROR(NOW()-F32,"-")</f>
        <v>45967.355691435187</v>
      </c>
      <c r="H32" s="161"/>
      <c r="I32" s="86" t="str">
        <f>IFERROR(VLOOKUP(D32,DB!A:F,6,0),"")</f>
        <v/>
      </c>
      <c r="J32" s="61" t="str">
        <f>IFERROR(VLOOKUP(D32,DB!A:G,7,0),"")</f>
        <v/>
      </c>
      <c r="K32" s="162"/>
      <c r="L32" s="163" t="str">
        <f>IFERROR(VLOOKUP(D32,DB!A:I,9,0),"")</f>
        <v/>
      </c>
    </row>
    <row r="33" spans="1:12" ht="31.5" customHeight="1">
      <c r="A33" s="86"/>
      <c r="B33" s="61" t="str">
        <f>IFERROR(VLOOKUP(D33,DB!A:K,11,0),"")</f>
        <v/>
      </c>
      <c r="C33" s="61"/>
      <c r="D33" s="61"/>
      <c r="E33" s="61"/>
      <c r="F33" s="159"/>
      <c r="G33" s="160">
        <f ca="1">IFERROR(NOW()-F33,"-")</f>
        <v>45967.355691435187</v>
      </c>
      <c r="H33" s="161"/>
      <c r="I33" s="86" t="str">
        <f>IFERROR(VLOOKUP(D33,DB!A:F,6,0),"")</f>
        <v/>
      </c>
      <c r="J33" s="61" t="str">
        <f>IFERROR(VLOOKUP(D33,DB!A:G,7,0),"")</f>
        <v/>
      </c>
      <c r="K33" s="162"/>
      <c r="L33" s="163" t="str">
        <f>IFERROR(VLOOKUP(D33,DB!A:I,9,0),"")</f>
        <v/>
      </c>
    </row>
    <row r="34" spans="1:12" ht="31.5" customHeight="1">
      <c r="A34" s="86"/>
      <c r="B34" s="61" t="str">
        <f>IFERROR(VLOOKUP(D34,DB!A:K,11,0),"")</f>
        <v/>
      </c>
      <c r="C34" s="61"/>
      <c r="D34" s="61"/>
      <c r="E34" s="61"/>
      <c r="F34" s="159"/>
      <c r="G34" s="160">
        <f ca="1">IFERROR(NOW()-F34,"-")</f>
        <v>45967.355691435187</v>
      </c>
      <c r="H34" s="161"/>
      <c r="I34" s="86" t="str">
        <f>IFERROR(VLOOKUP(D34,DB!A:F,6,0),"")</f>
        <v/>
      </c>
      <c r="J34" s="61" t="str">
        <f>IFERROR(VLOOKUP(D34,DB!A:G,7,0),"")</f>
        <v/>
      </c>
      <c r="K34" s="162"/>
      <c r="L34" s="163" t="str">
        <f>IFERROR(VLOOKUP(D34,DB!A:I,9,0),"")</f>
        <v/>
      </c>
    </row>
    <row r="35" spans="1:12" ht="31.5" customHeight="1">
      <c r="A35" s="86"/>
      <c r="B35" s="61" t="str">
        <f>IFERROR(VLOOKUP(D35,DB!A:K,11,0),"")</f>
        <v/>
      </c>
      <c r="C35" s="61"/>
      <c r="D35" s="61"/>
      <c r="E35" s="61"/>
      <c r="F35" s="159"/>
      <c r="G35" s="160">
        <f ca="1">IFERROR(NOW()-F35,"-")</f>
        <v>45967.355691435187</v>
      </c>
      <c r="H35" s="161"/>
      <c r="I35" s="86" t="str">
        <f>IFERROR(VLOOKUP(D35,DB!A:F,6,0),"")</f>
        <v/>
      </c>
      <c r="J35" s="61" t="str">
        <f>IFERROR(VLOOKUP(D35,DB!A:G,7,0),"")</f>
        <v/>
      </c>
      <c r="K35" s="162"/>
      <c r="L35" s="163" t="str">
        <f>IFERROR(VLOOKUP(D35,DB!A:I,9,0),"")</f>
        <v/>
      </c>
    </row>
    <row r="36" spans="1:12" ht="31.5" customHeight="1">
      <c r="A36" s="86"/>
      <c r="B36" s="61" t="str">
        <f>IFERROR(VLOOKUP(D36,DB!A:K,11,0),"")</f>
        <v/>
      </c>
      <c r="C36" s="61"/>
      <c r="D36" s="61"/>
      <c r="E36" s="61"/>
      <c r="F36" s="159"/>
      <c r="G36" s="160">
        <f ca="1">IFERROR(NOW()-F36,"-")</f>
        <v>45967.355691435187</v>
      </c>
      <c r="H36" s="161"/>
      <c r="I36" s="86" t="str">
        <f>IFERROR(VLOOKUP(D36,DB!A:F,6,0),"")</f>
        <v/>
      </c>
      <c r="J36" s="61" t="str">
        <f>IFERROR(VLOOKUP(D36,DB!A:G,7,0),"")</f>
        <v/>
      </c>
      <c r="K36" s="162"/>
      <c r="L36" s="163" t="str">
        <f>IFERROR(VLOOKUP(D36,DB!A:I,9,0),"")</f>
        <v/>
      </c>
    </row>
    <row r="37" spans="1:12" ht="31.5" customHeight="1">
      <c r="A37" s="86"/>
      <c r="B37" s="61" t="str">
        <f>IFERROR(VLOOKUP(D37,DB!A:K,11,0),"")</f>
        <v/>
      </c>
      <c r="C37" s="61"/>
      <c r="D37" s="61"/>
      <c r="E37" s="61"/>
      <c r="F37" s="159"/>
      <c r="G37" s="160">
        <f ca="1">IFERROR(NOW()-F37,"-")</f>
        <v>45967.355691435187</v>
      </c>
      <c r="H37" s="161"/>
      <c r="I37" s="86" t="str">
        <f>IFERROR(VLOOKUP(D37,DB!A:F,6,0),"")</f>
        <v/>
      </c>
      <c r="J37" s="61" t="str">
        <f>IFERROR(VLOOKUP(D37,DB!A:G,7,0),"")</f>
        <v/>
      </c>
      <c r="K37" s="162"/>
      <c r="L37" s="163" t="str">
        <f>IFERROR(VLOOKUP(D37,DB!A:I,9,0),"")</f>
        <v/>
      </c>
    </row>
    <row r="38" spans="1:12" ht="31.5" customHeight="1">
      <c r="A38" s="86"/>
      <c r="B38" s="61" t="str">
        <f>IFERROR(VLOOKUP(D38,DB!A:K,11,0),"")</f>
        <v/>
      </c>
      <c r="C38" s="61"/>
      <c r="D38" s="61"/>
      <c r="E38" s="61"/>
      <c r="F38" s="159"/>
      <c r="G38" s="160">
        <f ca="1">IFERROR(NOW()-F38,"-")</f>
        <v>45967.355691435187</v>
      </c>
      <c r="H38" s="161"/>
      <c r="I38" s="86" t="str">
        <f>IFERROR(VLOOKUP(D38,DB!A:F,6,0),"")</f>
        <v/>
      </c>
      <c r="J38" s="61" t="str">
        <f>IFERROR(VLOOKUP(D38,DB!A:G,7,0),"")</f>
        <v/>
      </c>
      <c r="K38" s="162"/>
      <c r="L38" s="163" t="str">
        <f>IFERROR(VLOOKUP(D38,DB!A:I,9,0),"")</f>
        <v/>
      </c>
    </row>
    <row r="39" spans="1:12" ht="31.5" customHeight="1">
      <c r="A39" s="86"/>
      <c r="B39" s="61" t="str">
        <f>IFERROR(VLOOKUP(D39,DB!A:K,11,0),"")</f>
        <v/>
      </c>
      <c r="C39" s="61"/>
      <c r="D39" s="61"/>
      <c r="E39" s="61"/>
      <c r="F39" s="159"/>
      <c r="G39" s="160">
        <f ca="1">IFERROR(NOW()-F39,"-")</f>
        <v>45967.355691435187</v>
      </c>
      <c r="H39" s="161"/>
      <c r="I39" s="86" t="str">
        <f>IFERROR(VLOOKUP(D39,DB!A:F,6,0),"")</f>
        <v/>
      </c>
      <c r="J39" s="61" t="str">
        <f>IFERROR(VLOOKUP(D39,DB!A:G,7,0),"")</f>
        <v/>
      </c>
      <c r="K39" s="162"/>
      <c r="L39" s="163" t="str">
        <f>IFERROR(VLOOKUP(D39,DB!A:I,9,0),"")</f>
        <v/>
      </c>
    </row>
    <row r="40" spans="1:12" ht="31.5" customHeight="1">
      <c r="A40" s="86"/>
      <c r="B40" s="61" t="str">
        <f>IFERROR(VLOOKUP(D40,DB!A:K,11,0),"")</f>
        <v/>
      </c>
      <c r="C40" s="61"/>
      <c r="D40" s="61"/>
      <c r="E40" s="61"/>
      <c r="F40" s="159"/>
      <c r="G40" s="160">
        <f ca="1">IFERROR(NOW()-F40,"-")</f>
        <v>45967.355691435187</v>
      </c>
      <c r="H40" s="161"/>
      <c r="I40" s="86" t="str">
        <f>IFERROR(VLOOKUP(D40,DB!A:F,6,0),"")</f>
        <v/>
      </c>
      <c r="J40" s="61" t="str">
        <f>IFERROR(VLOOKUP(D40,DB!A:G,7,0),"")</f>
        <v/>
      </c>
      <c r="K40" s="162"/>
      <c r="L40" s="163" t="str">
        <f>IFERROR(VLOOKUP(D40,DB!A:I,9,0),"")</f>
        <v/>
      </c>
    </row>
    <row r="41" spans="1:12" ht="31.5" customHeight="1">
      <c r="A41" s="86"/>
      <c r="B41" s="61" t="str">
        <f>IFERROR(VLOOKUP(D41,DB!A:K,11,0),"")</f>
        <v/>
      </c>
      <c r="C41" s="61"/>
      <c r="D41" s="61"/>
      <c r="E41" s="61"/>
      <c r="F41" s="159"/>
      <c r="G41" s="160">
        <f ca="1">IFERROR(NOW()-F41,"-")</f>
        <v>45967.355691435187</v>
      </c>
      <c r="H41" s="161"/>
      <c r="I41" s="86" t="str">
        <f>IFERROR(VLOOKUP(D41,DB!A:F,6,0),"")</f>
        <v/>
      </c>
      <c r="J41" s="61" t="str">
        <f>IFERROR(VLOOKUP(D41,DB!A:G,7,0),"")</f>
        <v/>
      </c>
      <c r="K41" s="162"/>
      <c r="L41" s="163" t="str">
        <f>IFERROR(VLOOKUP(D41,DB!A:I,9,0),"")</f>
        <v/>
      </c>
    </row>
    <row r="42" spans="1:12" ht="31.5" customHeight="1">
      <c r="A42" s="86"/>
      <c r="B42" s="61" t="str">
        <f>IFERROR(VLOOKUP(D42,DB!A:K,11,0),"")</f>
        <v/>
      </c>
      <c r="C42" s="61"/>
      <c r="D42" s="61"/>
      <c r="E42" s="61"/>
      <c r="F42" s="159"/>
      <c r="G42" s="160">
        <f ca="1">IFERROR(NOW()-F42,"-")</f>
        <v>45967.355691435187</v>
      </c>
      <c r="H42" s="161"/>
      <c r="I42" s="86" t="str">
        <f>IFERROR(VLOOKUP(D42,DB!A:F,6,0),"")</f>
        <v/>
      </c>
      <c r="J42" s="61" t="str">
        <f>IFERROR(VLOOKUP(D42,DB!A:G,7,0),"")</f>
        <v/>
      </c>
      <c r="K42" s="162"/>
      <c r="L42" s="163" t="str">
        <f>IFERROR(VLOOKUP(D42,DB!A:I,9,0),"")</f>
        <v/>
      </c>
    </row>
    <row r="43" spans="1:12" ht="31.5" customHeight="1">
      <c r="A43" s="86"/>
      <c r="B43" s="61" t="str">
        <f>IFERROR(VLOOKUP(D43,DB!A:K,11,0),"")</f>
        <v/>
      </c>
      <c r="C43" s="61"/>
      <c r="D43" s="61"/>
      <c r="E43" s="61"/>
      <c r="F43" s="159"/>
      <c r="G43" s="160">
        <f ca="1">IFERROR(NOW()-F43,"-")</f>
        <v>45967.355691435187</v>
      </c>
      <c r="H43" s="161"/>
      <c r="I43" s="86" t="str">
        <f>IFERROR(VLOOKUP(D43,DB!A:F,6,0),"")</f>
        <v/>
      </c>
      <c r="J43" s="61" t="str">
        <f>IFERROR(VLOOKUP(D43,DB!A:G,7,0),"")</f>
        <v/>
      </c>
      <c r="K43" s="162"/>
      <c r="L43" s="163" t="str">
        <f>IFERROR(VLOOKUP(D43,DB!A:I,9,0),"")</f>
        <v/>
      </c>
    </row>
  </sheetData>
  <dataValidations count="2">
    <dataValidation type="list" allowBlank="1" showInputMessage="1" showErrorMessage="1" sqref="E2:E43" xr:uid="{DF8E6A29-05B6-4B47-AC67-B53E42327245}">
      <formula1>"Major,Critical,Emergency"</formula1>
    </dataValidation>
    <dataValidation allowBlank="1" showInputMessage="1" showErrorMessage="1" sqref="E1" xr:uid="{62B1622A-85BD-4882-B430-9803BC9B7251}"/>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2025-11-06T05:32:50Z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