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626" documentId="120_S{2AC9BD13-BADA-5192-A53E-5A8FF88502F6}" xr6:coauthVersionLast="47" xr6:coauthVersionMax="47" xr10:uidLastSave="{4FD767D6-31FE-4589-BB2E-265E3BF25F74}"/>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I2" i="9"/>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3" i="9"/>
  <c r="I4" i="9"/>
  <c r="I5" i="9"/>
  <c r="I6" i="9"/>
  <c r="G4" i="9"/>
  <c r="G5" i="9"/>
  <c r="L2" i="9"/>
  <c r="L3" i="9"/>
  <c r="L4" i="9"/>
  <c r="L5" i="9"/>
  <c r="L6" i="9"/>
  <c r="J2" i="9"/>
  <c r="J3" i="9"/>
  <c r="J4" i="9"/>
  <c r="J5" i="9"/>
  <c r="J6" i="9"/>
  <c r="G6" i="9"/>
  <c r="G7" i="9"/>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<sst xmlns="http://schemas.openxmlformats.org/spreadsheetml/2006/main" count="180271" uniqueCount="39121">
  <si>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</si>
  <si>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</si>
  <si>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</si>
  <si>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</si>
  <si>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</si>
  <si>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</si>
  <si>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</si>
  <si>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</si>
  <si>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</si>
  <si>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</si>
  <si>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</si>
  <si>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</si>
  <si>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</si>
  <si>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</si>
  <si>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</si>
  <si>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</si>
  <si>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</si>
  <si>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</si>
  <si>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</si>
  <si>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</si>
  <si>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</si>
  <si>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</si>
  <si>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</si>
  <si>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</si>
  <si>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</si>
  <si>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</si>
  <si>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</si>
  <si>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</si>
  <si>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</si>
  <si>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</si>
  <si>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</si>
  <si>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</si>
  <si>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</si>
  <si>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</si>
  <si>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</si>
  <si>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</si>
  <si>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</si>
  <si>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</si>
  <si>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</si>
  <si>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</si>
  <si>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</si>
  <si>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</si>
  <si>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</si>
  <si>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</si>
  <si>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</si>
  <si>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</si>
  <si>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</si>
  <si>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</si>
  <si>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</si>
  <si>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</si>
  <si>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</si>
  <si>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</si>
  <si>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</si>
  <si>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</si>
  <si>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</si>
  <si>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</si>
  <si>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</si>
  <si>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</si>
  <si>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</si>
  <si>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</si>
  <si>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</si>
  <si>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</si>
  <si>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</si>
  <si>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</si>
  <si>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</si>
  <si>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</si>
  <si>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</si>
  <si>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</si>
  <si>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</si>
  <si>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</si>
  <si>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</si>
  <si>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</si>
  <si>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</si>
  <si>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</si>
  <si>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</si>
  <si>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</si>
  <si>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</si>
  <si>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</si>
  <si>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</si>
  <si>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</si>
  <si>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</si>
  <si>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</si>
  <si>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</si>
  <si>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</si>
  <si>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</si>
  <si>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</si>
  <si>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</si>
  <si>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</si>
  <si>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</si>
  <si>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</si>
  <si>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</si>
  <si>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</si>
  <si>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</si>
  <si>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</si>
  <si>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</si>
  <si>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</si>
  <si>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</si>
  <si>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</si>
  <si>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</si>
  <si>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</si>
  <si>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</si>
  <si>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</si>
  <si>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</si>
  <si>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</si>
  <si>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</si>
  <si>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</si>
  <si>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</si>
  <si>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</si>
  <si>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</si>
  <si>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</si>
  <si>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</si>
  <si>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</si>
  <si>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</si>
  <si>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</si>
  <si>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</si>
  <si>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</si>
  <si>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</si>
  <si>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</si>
  <si>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</si>
  <si>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</si>
  <si>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</si>
  <si>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</si>
  <si>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</si>
  <si>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</si>
  <si>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</si>
  <si>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</si>
  <si>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</si>
  <si>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</si>
  <si>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</si>
  <si>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</si>
  <si>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</si>
  <si>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</si>
  <si>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</si>
  <si>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</si>
  <si>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</si>
  <si>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</si>
  <si>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</si>
  <si>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</si>
  <si>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</si>
  <si>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</si>
  <si>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</si>
  <si>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</si>
  <si>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</si>
  <si>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</si>
  <si>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</si>
  <si>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</si>
  <si>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</si>
  <si>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</si>
  <si>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</si>
  <si>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</si>
  <si>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</si>
  <si>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</si>
  <si>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</si>
  <si>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</si>
  <si>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</si>
  <si>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</si>
  <si>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</si>
  <si>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</si>
  <si>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</si>
  <si>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</si>
  <si>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</si>
  <si>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</si>
  <si>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</si>
  <si>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</si>
  <si>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</si>
  <si>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</si>
  <si>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</si>
  <si>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</si>
  <si>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</si>
  <si>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</si>
  <si>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</si>
  <si>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</si>
  <si>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</si>
  <si>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</si>
  <si>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</si>
  <si>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</si>
  <si>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</si>
  <si>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</si>
  <si>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</si>
  <si>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</si>
  <si>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</si>
  <si>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</si>
  <si>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</si>
  <si>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</si>
  <si>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</si>
  <si>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</si>
  <si>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</si>
  <si>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</si>
  <si>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</si>
  <si>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</si>
  <si>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</si>
  <si>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</si>
  <si>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</si>
  <si>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</si>
  <si>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</si>
  <si>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</si>
  <si>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</si>
  <si>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</si>
  <si>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</si>
  <si>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</si>
  <si>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</si>
  <si>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</si>
  <si>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</si>
  <si>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</si>
  <si>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</si>
  <si>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</si>
  <si>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</si>
  <si>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</si>
  <si>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</si>
  <si>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</si>
  <si>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</si>
  <si>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</si>
  <si>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</si>
  <si>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</si>
  <si>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</si>
  <si>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</si>
  <si>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</si>
  <si>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</si>
  <si>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</si>
  <si>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</si>
  <si>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</si>
  <si>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</si>
  <si>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</si>
  <si>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</si>
  <si>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</si>
  <si>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</si>
  <si>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</si>
  <si>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</si>
  <si>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</si>
  <si>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</si>
  <si>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</si>
  <si>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</si>
  <si>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</si>
  <si>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</si>
  <si>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</si>
  <si>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</si>
  <si>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</si>
  <si>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</si>
  <si>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</si>
  <si>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</si>
  <si>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</si>
  <si>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</si>
  <si>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</si>
  <si>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</si>
  <si>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</si>
  <si>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</si>
  <si>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</si>
  <si>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</si>
  <si>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</si>
  <si>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</si>
  <si>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</si>
  <si>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</si>
  <si>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</si>
  <si>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</si>
  <si>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</si>
  <si>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</si>
  <si>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</si>
  <si>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</si>
  <si>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</si>
  <si>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</si>
  <si>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</si>
  <si>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</si>
  <si>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</si>
  <si>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</si>
  <si>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</si>
  <si>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</si>
  <si>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</si>
  <si>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</si>
  <si>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</si>
  <si>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</si>
  <si>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</si>
  <si>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</si>
  <si>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</si>
  <si>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</si>
  <si>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</si>
  <si>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</si>
  <si>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</si>
  <si>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</si>
  <si>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</si>
  <si>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</si>
  <si>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</si>
  <si>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</si>
  <si>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</si>
  <si>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</si>
  <si>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</si>
  <si>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</si>
  <si>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</si>
  <si>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</si>
  <si>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</si>
  <si>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</si>
  <si>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</si>
  <si>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</si>
  <si>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</si>
  <si>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</si>
  <si>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</si>
  <si>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</si>
  <si>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</si>
  <si>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</si>
  <si>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</si>
  <si>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</si>
  <si>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</si>
  <si>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</si>
  <si>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</si>
  <si>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</si>
  <si>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</si>
  <si>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</si>
  <si>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</si>
  <si>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</si>
  <si>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</si>
  <si>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</si>
  <si>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</si>
  <si>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</si>
  <si>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</si>
  <si>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</si>
  <si>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</si>
  <si>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</si>
  <si>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</si>
  <si>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</si>
  <si>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</si>
  <si>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</si>
  <si>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</si>
  <si>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</si>
  <si>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</si>
  <si>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</si>
  <si>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</si>
  <si>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</si>
  <si>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</si>
  <si>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</si>
  <si>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</si>
  <si>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</si>
  <si>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</si>
  <si>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</si>
  <si>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</si>
  <si>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</si>
  <si>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</si>
  <si>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</si>
  <si>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</si>
  <si>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</si>
  <si>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</si>
  <si>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</si>
  <si>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</si>
  <si>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</si>
  <si>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</si>
  <si>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</si>
  <si>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</si>
  <si>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</si>
  <si>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</si>
  <si>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</si>
  <si>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</si>
  <si>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</si>
  <si>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</si>
  <si>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</si>
  <si>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</si>
  <si>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</si>
  <si>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</si>
  <si>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</si>
  <si>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</si>
  <si>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</si>
  <si>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</si>
  <si>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</si>
  <si>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</si>
  <si>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</si>
  <si>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</si>
  <si>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</si>
  <si>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</si>
  <si>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</si>
  <si>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</si>
  <si>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</si>
  <si>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</si>
  <si>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</si>
  <si>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</si>
  <si>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</si>
  <si>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</si>
  <si>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</si>
  <si>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</si>
  <si>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</si>
  <si>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</si>
  <si>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</si>
  <si>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</si>
  <si>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</si>
  <si>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</si>
  <si>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</si>
  <si>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</si>
  <si>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</si>
  <si>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</si>
  <si>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</si>
  <si>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</si>
  <si>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</si>
  <si>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</si>
  <si>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</si>
  <si>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</si>
  <si>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</si>
  <si>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</si>
  <si>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</si>
  <si>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</si>
  <si>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</si>
  <si>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</si>
  <si>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</si>
  <si>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</si>
  <si>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</si>
  <si>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</si>
  <si>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</si>
  <si>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</si>
  <si>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</si>
  <si>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</si>
  <si>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</si>
  <si>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</si>
  <si>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</si>
  <si>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</si>
  <si>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</si>
  <si>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</si>
  <si>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</si>
  <si>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</si>
  <si>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</si>
  <si>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</si>
  <si>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</si>
  <si>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</si>
  <si>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</si>
  <si>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</si>
  <si>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</si>
  <si>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</si>
  <si>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</si>
  <si>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</si>
  <si>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</si>
  <si>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</si>
  <si>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</si>
  <si>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</si>
  <si>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</si>
  <si>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</si>
  <si>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</si>
  <si>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</si>
  <si>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</si>
  <si>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</si>
  <si>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</si>
  <si>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</si>
  <si>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</si>
  <si>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</si>
  <si>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</si>
  <si>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</si>
  <si>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</si>
  <si>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</si>
  <si>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</si>
  <si>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</si>
  <si>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</si>
  <si>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</si>
  <si>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</si>
  <si>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</si>
  <si>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</si>
  <si>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</si>
  <si>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</si>
  <si>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</si>
  <si>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</si>
  <si>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</si>
  <si>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</si>
  <si>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</si>
  <si>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</si>
  <si>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</si>
  <si>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</si>
  <si>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</si>
  <si>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</si>
  <si>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</si>
  <si>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</si>
  <si>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</si>
  <si>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</si>
  <si>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</si>
  <si>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</si>
  <si>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</si>
  <si>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</si>
  <si>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</si>
  <si>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</si>
  <si>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</si>
  <si>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</si>
  <si>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</si>
  <si>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</si>
  <si>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</si>
  <si>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</si>
  <si>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</si>
  <si>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</si>
  <si>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</si>
  <si>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</si>
  <si>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</si>
  <si>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</si>
  <si>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</si>
  <si>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</si>
  <si>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</si>
  <si>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</si>
  <si>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</si>
  <si>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</si>
  <si>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</si>
  <si>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</si>
  <si>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</si>
  <si>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</si>
  <si>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</si>
  <si>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</si>
  <si>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</si>
  <si>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</si>
  <si>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</si>
  <si>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</si>
  <si>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</si>
  <si>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</si>
  <si>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</si>
  <si>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</si>
  <si>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</si>
  <si>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</si>
  <si>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</si>
  <si>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</si>
  <si>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</si>
  <si>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</si>
  <si>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</si>
  <si>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</si>
  <si>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</si>
  <si>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</si>
  <si>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</si>
  <si>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</si>
  <si>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</si>
  <si>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</si>
  <si>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</si>
  <si>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</si>
  <si>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</si>
  <si>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</si>
  <si>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</si>
  <si>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</si>
  <si>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</si>
  <si>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</si>
  <si>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</si>
  <si>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</si>
  <si>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</si>
  <si>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</si>
  <si>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</si>
  <si>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</si>
  <si>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</si>
  <si>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</si>
  <si>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</si>
  <si>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</si>
  <si>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</si>
  <si>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</si>
  <si>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</si>
  <si>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</si>
  <si>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</si>
  <si>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</si>
  <si>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</si>
  <si>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</si>
  <si>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</si>
  <si>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</si>
  <si>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</si>
  <si>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</si>
  <si>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</si>
  <si>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</si>
  <si>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</si>
  <si>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</si>
  <si>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</si>
  <si>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</si>
  <si>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</si>
  <si>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</si>
  <si>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</si>
  <si>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</si>
  <si>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</si>
  <si>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</si>
  <si>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</si>
  <si>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</si>
  <si>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</si>
  <si>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</si>
  <si>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</si>
  <si>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</si>
  <si>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</si>
  <si>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</si>
  <si>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</si>
  <si>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</si>
  <si>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</si>
  <si>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</si>
  <si>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</si>
  <si>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</si>
  <si>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</si>
  <si>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</si>
  <si>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</si>
  <si>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</si>
  <si>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</si>
  <si>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</si>
  <si>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</si>
  <si>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</si>
  <si>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</si>
  <si>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</si>
  <si>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</si>
  <si>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</si>
  <si>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</si>
  <si>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</si>
  <si>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</si>
  <si>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</si>
  <si>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</si>
  <si>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</si>
  <si>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</si>
  <si>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</si>
  <si>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</si>
  <si>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</si>
  <si>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</si>
  <si>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</si>
  <si>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</si>
  <si>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</si>
  <si>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</si>
  <si>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</si>
  <si>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</si>
  <si>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</si>
  <si>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</si>
  <si>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</si>
  <si>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</si>
  <si>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</si>
  <si>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</si>
  <si>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</si>
  <si>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</si>
  <si>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</si>
  <si>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</si>
  <si>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</si>
  <si>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</si>
  <si>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</si>
  <si>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</si>
  <si>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</si>
  <si>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</si>
  <si>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</si>
  <si>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</si>
  <si>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</si>
  <si>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</si>
  <si>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</si>
  <si>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</si>
  <si>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</si>
  <si>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</si>
  <si>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</si>
  <si>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</si>
  <si>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</si>
  <si>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</si>
  <si>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</si>
  <si>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</si>
  <si>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</si>
  <si>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</si>
  <si>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</si>
  <si>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</si>
  <si>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</si>
  <si>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</si>
  <si>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</si>
  <si>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</si>
  <si>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</si>
  <si>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</si>
  <si>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</si>
  <si>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</si>
  <si>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</si>
  <si>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</si>
  <si>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</si>
  <si>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</si>
  <si>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</si>
  <si>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</si>
  <si>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</si>
  <si>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</si>
  <si>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</si>
  <si>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</si>
  <si>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</si>
  <si>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</si>
  <si>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</si>
  <si>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</si>
  <si>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</si>
  <si>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</si>
  <si>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</si>
  <si>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</si>
  <si>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</si>
  <si>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</si>
  <si>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</si>
  <si>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</si>
  <si>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</si>
  <si>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</si>
  <si>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</si>
  <si>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</si>
  <si>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</si>
  <si>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</si>
  <si>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</si>
  <si>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</si>
  <si>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</si>
  <si>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</si>
  <si>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</si>
  <si>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</si>
  <si>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</si>
  <si>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</si>
  <si>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</si>
  <si>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</si>
  <si>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</si>
  <si>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</si>
  <si>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</si>
  <si>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</si>
  <si>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</si>
  <si>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</si>
  <si>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</si>
  <si>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</si>
  <si>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</si>
  <si>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</si>
  <si>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</si>
  <si>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</si>
  <si>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</si>
  <si>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</si>
  <si>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</si>
  <si>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</si>
  <si>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</si>
  <si>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</si>
  <si>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</si>
  <si>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</si>
  <si>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</si>
  <si>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</si>
  <si>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</si>
  <si>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</si>
  <si>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</si>
  <si>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</si>
  <si>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</si>
  <si>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</si>
  <si>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</si>
  <si>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</si>
  <si>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</si>
  <si>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</si>
  <si>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</si>
  <si>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</si>
  <si>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</si>
  <si>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</si>
  <si>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</si>
  <si>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</si>
  <si>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</si>
  <si>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</si>
  <si>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</si>
  <si>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</si>
  <si>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</si>
  <si>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</si>
  <si>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</si>
  <si>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</si>
  <si>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</si>
  <si>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</si>
  <si>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</si>
  <si>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</si>
  <si>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</si>
  <si>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</si>
  <si>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</si>
  <si>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</si>
  <si>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</si>
  <si>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</si>
  <si>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</si>
  <si>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</si>
  <si>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</si>
  <si>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</si>
  <si>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</si>
  <si>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</si>
  <si>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</si>
  <si>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</si>
  <si>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</si>
  <si>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</si>
  <si>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</si>
  <si>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</si>
  <si>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</si>
  <si>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</si>
  <si>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</si>
  <si>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</si>
  <si>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</si>
  <si>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</si>
  <si>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</si>
  <si>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</si>
  <si>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</si>
  <si>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</si>
  <si>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</si>
  <si>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</si>
  <si>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</si>
  <si>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</si>
  <si>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</si>
  <si>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</si>
  <si>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</si>
  <si>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</si>
  <si>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</si>
  <si>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</si>
  <si>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</si>
  <si>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</si>
  <si>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</si>
  <si>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</si>
  <si>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</si>
  <si>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</si>
  <si>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</si>
  <si>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</si>
  <si>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</si>
  <si>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</si>
  <si>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</si>
  <si>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</si>
  <si>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</si>
  <si>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</si>
  <si>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</si>
  <si>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</si>
  <si>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</si>
  <si>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</si>
  <si>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</si>
  <si>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</si>
  <si>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</si>
  <si>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</si>
  <si>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</si>
  <si>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</si>
  <si>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</si>
  <si>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</si>
  <si>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</si>
  <si>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</si>
  <si>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</si>
  <si>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</si>
  <si>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</si>
  <si>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</si>
  <si>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</si>
  <si>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</si>
  <si>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</si>
  <si>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</si>
  <si>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</si>
  <si>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</si>
  <si>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</si>
  <si>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</si>
  <si>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</si>
  <si>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</si>
  <si>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</si>
  <si>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</si>
  <si>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</si>
  <si>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</si>
  <si>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</si>
  <si>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</si>
  <si>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</si>
  <si>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</si>
  <si>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</si>
  <si>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</si>
  <si>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</si>
  <si>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</si>
  <si>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</si>
  <si>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</si>
  <si>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</si>
  <si>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</si>
  <si>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</si>
  <si>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</si>
  <si>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</si>
  <si>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</si>
  <si>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</si>
  <si>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</si>
  <si>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</si>
  <si>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</si>
  <si>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</si>
  <si>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</si>
  <si>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</si>
  <si>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</si>
  <si>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</si>
  <si>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</si>
  <si>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</si>
  <si>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</si>
  <si>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</si>
  <si>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</si>
  <si>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</si>
  <si>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</si>
  <si>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</si>
  <si>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</si>
  <si>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</si>
  <si>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</si>
  <si>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</si>
  <si>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</si>
  <si>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</si>
  <si>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</si>
  <si>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</si>
  <si>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</si>
  <si>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</si>
  <si>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</si>
  <si>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</si>
  <si>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</si>
  <si>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</si>
  <si>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</si>
  <si>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</si>
  <si>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</si>
  <si>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</si>
  <si>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</si>
  <si>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</si>
  <si>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</si>
  <si>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</si>
  <si>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</si>
  <si>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</si>
  <si>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</si>
  <si>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</si>
  <si>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</si>
  <si>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</si>
  <si>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</si>
  <si>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</si>
  <si>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</si>
  <si>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</si>
  <si>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</si>
  <si>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</si>
  <si>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</si>
  <si>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</si>
  <si>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</si>
  <si>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</si>
  <si>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</si>
  <si>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</si>
  <si>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</si>
  <si>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</si>
  <si>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</si>
  <si>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</si>
  <si>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</si>
  <si>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</si>
  <si>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</si>
  <si>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</si>
  <si>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</si>
  <si>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</si>
  <si>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</si>
  <si>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</si>
  <si>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</si>
  <si>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</si>
  <si>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</si>
  <si>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</si>
  <si>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</si>
  <si>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</si>
  <si>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</si>
  <si>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</si>
  <si>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</si>
  <si>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</si>
  <si>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</si>
  <si>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</si>
  <si>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</si>
  <si>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</si>
  <si>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</si>
  <si>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</si>
  <si>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</si>
  <si>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</si>
  <si>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</si>
  <si>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</si>
  <si>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</si>
  <si>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</si>
  <si>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</si>
  <si>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</si>
  <si>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</si>
  <si>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</si>
  <si>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</si>
  <si>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</si>
  <si>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</si>
  <si>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</si>
  <si>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</si>
  <si>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</si>
  <si>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</si>
  <si>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</si>
  <si>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</si>
  <si>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</si>
  <si>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</si>
  <si>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</si>
  <si>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</si>
  <si>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</si>
  <si>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</si>
  <si>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</si>
  <si>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</si>
  <si>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</si>
  <si>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</si>
  <si>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</si>
  <si>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</si>
  <si>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</si>
  <si>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</si>
  <si>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</si>
  <si>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</si>
  <si>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</si>
  <si>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</si>
  <si>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</si>
  <si>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</si>
  <si>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</si>
  <si>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</si>
  <si>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</si>
  <si>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</si>
  <si>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</si>
  <si>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</si>
  <si>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</si>
  <si>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</si>
  <si>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</si>
  <si>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</si>
  <si>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</si>
  <si>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</si>
  <si>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</si>
  <si>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</si>
  <si>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</si>
  <si>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</si>
  <si>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</si>
  <si>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</si>
  <si>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</si>
  <si>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</si>
  <si>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</si>
  <si>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</si>
  <si>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</si>
  <si>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</si>
  <si>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</si>
  <si>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</si>
  <si>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</si>
  <si>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</si>
  <si>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</si>
  <si>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</si>
  <si>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</si>
  <si>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</si>
  <si>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</si>
  <si>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</si>
  <si>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</si>
  <si>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</si>
  <si>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</si>
  <si>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</si>
  <si>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</si>
  <si>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</si>
  <si>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</si>
  <si>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</si>
  <si>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</si>
  <si>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</si>
  <si>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</si>
  <si>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</si>
  <si>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</si>
  <si>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</si>
  <si>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</si>
  <si>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</si>
  <si>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</si>
  <si>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</si>
  <si>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</si>
  <si>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</si>
  <si>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</si>
  <si>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</si>
  <si>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</si>
  <si>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</si>
  <si>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</si>
  <si>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</si>
  <si>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</si>
  <si>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</si>
  <si>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</si>
  <si>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</si>
  <si>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</si>
  <si>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</si>
  <si>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</si>
  <si>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</si>
  <si>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</si>
  <si>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</si>
  <si>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</si>
  <si>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</si>
  <si>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</si>
  <si>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</si>
  <si>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</si>
  <si>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</si>
  <si>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</si>
  <si>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</si>
  <si>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</si>
  <si>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</si>
  <si>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</si>
  <si>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</si>
  <si>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</si>
  <si>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</si>
  <si>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</si>
  <si>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</si>
  <si>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</si>
  <si>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</si>
  <si>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</si>
  <si>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</si>
  <si>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</si>
  <si>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</si>
  <si>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</si>
  <si>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</si>
  <si>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</si>
  <si>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</si>
  <si>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</si>
  <si>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</si>
  <si>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</si>
  <si>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</si>
  <si>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</si>
  <si>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</si>
  <si>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</si>
  <si>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</si>
  <si>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</si>
  <si>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</si>
  <si>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</si>
  <si>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</si>
  <si>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</si>
  <si>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</si>
  <si>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</si>
  <si>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</si>
  <si>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</si>
  <si>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</si>
  <si>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</si>
  <si>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</si>
  <si>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</si>
  <si>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</si>
  <si>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</si>
  <si>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</si>
  <si>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</si>
  <si>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</si>
  <si>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</si>
  <si>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</si>
  <si>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</si>
  <si>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</si>
  <si>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</si>
  <si>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</si>
  <si>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</si>
  <si>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</si>
  <si>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</si>
  <si>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</si>
  <si>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</si>
  <si>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</si>
  <si>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</si>
  <si>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</si>
  <si>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</si>
  <si>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</si>
  <si>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</si>
  <si>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</si>
  <si>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</si>
  <si>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</si>
  <si>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</si>
  <si>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</si>
  <si>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</si>
  <si>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</si>
  <si>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</si>
  <si>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</si>
  <si>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</si>
  <si>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</si>
  <si>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</si>
  <si>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</si>
  <si>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</si>
  <si>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</si>
  <si>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</si>
  <si>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</si>
  <si>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</si>
  <si>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</si>
  <si>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</si>
  <si>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</si>
  <si>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</si>
  <si>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</si>
  <si>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</si>
  <si>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</si>
  <si>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</si>
  <si>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</si>
  <si>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</si>
  <si>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</si>
  <si>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</si>
  <si>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</si>
  <si>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</si>
  <si>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</si>
  <si>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</si>
  <si>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</si>
  <si>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</si>
  <si>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</si>
  <si>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</si>
  <si>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</si>
  <si>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</si>
  <si>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</si>
  <si>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</si>
  <si>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</si>
  <si>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</si>
  <si>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</si>
  <si>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</si>
  <si>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</si>
  <si>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</si>
  <si>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</si>
  <si>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</si>
  <si>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</si>
  <si>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</si>
  <si>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</si>
  <si>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</si>
  <si>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</si>
  <si>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</si>
  <si>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</si>
  <si>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</si>
  <si>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</si>
  <si>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</si>
  <si>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</si>
  <si>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</si>
  <si>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</si>
  <si>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</si>
  <si>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</si>
  <si>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</si>
  <si>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</si>
  <si>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</si>
  <si>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</si>
  <si>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</si>
  <si>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</si>
  <si>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</si>
  <si>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</si>
  <si>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</si>
  <si>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</si>
  <si>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</si>
  <si>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</si>
  <si>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</si>
  <si>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</si>
  <si>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</si>
  <si>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</si>
  <si>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</si>
  <si>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</si>
  <si>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</si>
  <si>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</si>
  <si>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</si>
  <si>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</si>
  <si>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</si>
  <si>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</si>
  <si>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</si>
  <si>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</si>
  <si>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</si>
  <si>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</si>
  <si>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</si>
  <si>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</si>
  <si>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</si>
  <si>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</si>
  <si>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</si>
  <si>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</si>
  <si>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</si>
  <si>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</si>
  <si>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</si>
  <si>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</si>
  <si>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</si>
  <si>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</si>
  <si>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</si>
  <si>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</si>
  <si>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</si>
  <si>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</si>
  <si>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</si>
  <si>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</si>
  <si>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</si>
  <si>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</si>
  <si>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</si>
  <si>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</si>
  <si>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</si>
  <si>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</si>
  <si>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</si>
  <si>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</si>
  <si>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</si>
  <si>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</si>
  <si>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</si>
  <si>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</si>
  <si>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</si>
  <si>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</si>
  <si>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</si>
  <si>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</si>
  <si>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</si>
  <si>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</si>
  <si>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</si>
  <si>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</si>
  <si>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</si>
  <si>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</si>
  <si>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</si>
  <si>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</si>
  <si>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</si>
  <si>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</si>
  <si>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</si>
  <si>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</si>
  <si>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</si>
  <si>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</si>
  <si>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</si>
  <si>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</si>
  <si>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</si>
  <si>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</si>
  <si>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</si>
  <si>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</si>
  <si>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</si>
  <si>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</si>
  <si>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</si>
  <si>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</si>
  <si>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</si>
  <si>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</si>
  <si>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</si>
  <si>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</si>
  <si>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</si>
  <si>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</si>
  <si>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</si>
  <si>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</si>
  <si>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</si>
  <si>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</si>
  <si>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</si>
  <si>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</si>
  <si>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</si>
  <si>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</si>
  <si>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</si>
  <si>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</si>
  <si>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</si>
  <si>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</si>
  <si>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</si>
  <si>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</si>
  <si>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</si>
  <si>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</si>
  <si>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</si>
  <si>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</si>
  <si>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</si>
  <si>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</si>
  <si>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</si>
  <si>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</si>
  <si>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</si>
  <si>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</si>
  <si>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</si>
  <si>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</si>
  <si>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</si>
  <si>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</si>
  <si>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</si>
  <si>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</si>
  <si>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</si>
  <si>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</si>
  <si>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</si>
  <si>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</si>
  <si>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</si>
  <si>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</si>
  <si>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</si>
  <si>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</si>
  <si>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</si>
  <si>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</si>
  <si>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</si>
  <si>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</si>
  <si>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</si>
  <si>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</si>
  <si>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</si>
  <si>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</si>
  <si>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</si>
  <si>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</si>
  <si>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</si>
  <si>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</si>
  <si>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</si>
  <si>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</si>
  <si>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</si>
  <si>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</si>
  <si>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</si>
  <si>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</si>
  <si>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</si>
  <si>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</si>
  <si>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</si>
  <si>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</si>
  <si>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</si>
  <si>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</si>
  <si>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</si>
  <si>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</si>
  <si>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</si>
  <si>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</si>
  <si>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</si>
  <si>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</si>
  <si>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</si>
  <si>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</si>
  <si>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</si>
  <si>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</si>
  <si>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</si>
  <si>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</si>
  <si>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</si>
  <si>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</si>
  <si>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</si>
  <si>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</si>
  <si>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</si>
  <si>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</si>
  <si>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</si>
  <si>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</si>
  <si>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</si>
  <si>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</si>
  <si>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</si>
  <si>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</si>
  <si>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</si>
  <si>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</si>
  <si>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</si>
  <si>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</si>
  <si>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</si>
  <si>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</si>
  <si>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</si>
  <si>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</si>
  <si>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</si>
  <si>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</si>
  <si>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</si>
  <si>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</si>
  <si>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</si>
  <si>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</si>
  <si>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</si>
  <si>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</si>
  <si>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</si>
  <si>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</si>
  <si>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</si>
  <si>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</si>
  <si>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</si>
  <si>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</si>
  <si>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</si>
  <si>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</si>
  <si>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</si>
  <si>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</si>
  <si>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</si>
  <si>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</si>
  <si>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</si>
  <si>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</si>
  <si>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</si>
  <si>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</si>
  <si>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</si>
  <si>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</si>
  <si>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</si>
  <si>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</si>
  <si>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</si>
  <si>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</si>
  <si>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</si>
  <si>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</si>
  <si>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</si>
  <si>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</si>
  <si>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</si>
  <si>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</si>
  <si>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</si>
  <si>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</si>
  <si>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</si>
  <si>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</si>
  <si>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</si>
  <si>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</si>
  <si>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</si>
  <si>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</si>
  <si>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</si>
  <si>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</si>
  <si>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</si>
  <si>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</si>
  <si>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</si>
  <si>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</si>
  <si>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</si>
  <si>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</si>
  <si>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</si>
  <si>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</si>
  <si>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</si>
  <si>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</si>
  <si>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</si>
  <si>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</si>
  <si>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</si>
  <si>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</si>
  <si>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</si>
  <si>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</si>
  <si>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</si>
  <si>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</si>
  <si>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</si>
  <si>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</si>
  <si>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</si>
  <si>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</si>
  <si>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</si>
  <si>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</si>
  <si>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</si>
  <si>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</si>
  <si>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</si>
  <si>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</si>
  <si>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</si>
  <si>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</si>
  <si>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</si>
  <si>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</si>
  <si>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</si>
  <si>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</si>
  <si>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</si>
  <si>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</si>
  <si>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</si>
  <si>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</si>
  <si>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</si>
  <si>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</si>
  <si>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</si>
  <si>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</si>
  <si>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</si>
  <si>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</si>
  <si>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</si>
  <si>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</si>
  <si>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</si>
  <si>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</si>
  <si>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</si>
  <si>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</si>
  <si>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</si>
  <si>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</si>
  <si>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</si>
  <si>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</si>
  <si>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</si>
  <si>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</si>
  <si>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</si>
  <si>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</si>
  <si>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</si>
  <si>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</si>
  <si>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</si>
  <si>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</si>
  <si>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</si>
  <si>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</si>
  <si>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</si>
  <si>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</si>
  <si>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</si>
  <si>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</si>
  <si>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</si>
  <si>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</si>
  <si>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</si>
  <si>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</si>
  <si>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</si>
  <si>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</si>
  <si>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</si>
  <si>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</si>
  <si>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</si>
  <si>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</si>
  <si>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</si>
  <si>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</si>
  <si>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</si>
  <si>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</si>
  <si>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</si>
  <si>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</si>
  <si>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</si>
  <si>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</si>
  <si>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</si>
  <si>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</si>
  <si>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</si>
  <si>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</si>
  <si>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</si>
  <si>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</si>
  <si>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</si>
  <si>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</si>
  <si>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</si>
  <si>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</si>
  <si>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</si>
  <si>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</si>
  <si>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</si>
  <si>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</si>
  <si>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</si>
  <si>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</si>
  <si>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</si>
  <si>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</si>
  <si>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</si>
  <si>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</si>
  <si>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</si>
  <si>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</si>
  <si>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</si>
  <si>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</si>
  <si>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</si>
  <si>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</si>
  <si>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</si>
  <si>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</si>
  <si>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</si>
  <si>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</si>
  <si>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</si>
  <si>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</si>
  <si>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</si>
  <si>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</si>
  <si>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</si>
  <si>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</si>
  <si>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</si>
  <si>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</si>
  <si>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</si>
  <si>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</si>
  <si>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</si>
  <si>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</si>
  <si>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</si>
  <si>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</si>
  <si>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</si>
  <si>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</si>
  <si>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</si>
  <si>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</si>
  <si>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</si>
  <si>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</si>
  <si>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</si>
  <si>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</si>
  <si>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</si>
  <si>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</si>
  <si>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</si>
  <si>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</si>
  <si>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</si>
  <si>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</si>
  <si>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</si>
  <si>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</si>
  <si>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</si>
  <si>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</si>
  <si>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</si>
  <si>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</si>
  <si>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</si>
  <si>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</si>
  <si>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</si>
  <si>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</si>
  <si>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</si>
  <si>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</si>
  <si>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</si>
  <si>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</si>
  <si>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</si>
  <si>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</si>
  <si>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</si>
  <si>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</si>
  <si>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</si>
  <si>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</si>
  <si>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</si>
  <si>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</si>
  <si>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</si>
  <si>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</si>
  <si>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</si>
  <si>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</si>
  <si>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</si>
  <si>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</si>
  <si>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</si>
  <si>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</si>
  <si>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</si>
  <si>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</si>
  <si>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</si>
  <si>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</si>
  <si>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</si>
  <si>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</si>
  <si>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</si>
  <si>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</si>
  <si>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</si>
  <si>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</si>
  <si>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</si>
  <si>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</si>
  <si>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</si>
  <si>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</si>
  <si>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</si>
  <si>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</si>
  <si>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</si>
  <si>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</si>
  <si>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</si>
  <si>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</si>
  <si>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</si>
  <si>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</si>
  <si>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</si>
  <si>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</si>
  <si>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</si>
  <si>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</si>
  <si>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</si>
  <si>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</si>
  <si>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</si>
  <si>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</si>
  <si>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</si>
  <si>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</si>
  <si>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</si>
  <si>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</si>
  <si>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</si>
  <si>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</si>
  <si>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</si>
  <si>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</si>
  <si>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</si>
  <si>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</si>
  <si>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</si>
  <si>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</si>
  <si>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</si>
  <si>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</si>
  <si>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</si>
  <si>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</si>
  <si>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</si>
  <si>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</si>
  <si>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</si>
  <si>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</si>
  <si>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</si>
  <si>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</si>
  <si>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</si>
  <si>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</si>
  <si>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</si>
  <si>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</si>
  <si>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</si>
  <si>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</si>
  <si>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</si>
  <si>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</si>
  <si>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</si>
  <si>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</si>
  <si>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</si>
  <si>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</si>
  <si>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</si>
  <si>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</si>
  <si>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</si>
  <si>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</si>
  <si>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</si>
  <si>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</si>
  <si>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</si>
  <si>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</si>
  <si>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</si>
  <si>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</si>
  <si>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</si>
  <si>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</si>
  <si>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</si>
  <si>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</si>
  <si>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</si>
  <si>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</si>
  <si>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</si>
  <si>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</si>
  <si>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</si>
  <si>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</si>
  <si>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</si>
  <si>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</si>
  <si>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</si>
  <si>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</si>
  <si>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</si>
  <si>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</si>
  <si>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</si>
  <si>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</si>
  <si>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</si>
  <si>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</si>
  <si>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</si>
  <si>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</si>
  <si>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</si>
  <si>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</si>
  <si>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</si>
  <si>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</si>
  <si>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</si>
  <si>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</si>
  <si>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</si>
  <si>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</si>
  <si>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</si>
  <si>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</si>
  <si>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</si>
  <si>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</si>
  <si>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</si>
  <si>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</si>
  <si>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</si>
  <si>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</si>
  <si>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</si>
  <si>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</si>
  <si>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</si>
  <si>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</si>
  <si>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</si>
  <si>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</si>
  <si>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</si>
  <si>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</si>
  <si>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</si>
  <si>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</si>
  <si>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</si>
  <si>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</si>
  <si>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</si>
  <si>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</si>
  <si>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</si>
  <si>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</si>
  <si>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</si>
  <si>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</si>
  <si>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</si>
  <si>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</si>
  <si>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</si>
  <si>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</si>
  <si>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</si>
  <si>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</si>
  <si>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</si>
  <si>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</si>
  <si>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</si>
  <si>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</si>
  <si>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</si>
  <si>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</si>
  <si>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</si>
  <si>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</si>
  <si>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</si>
  <si>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</si>
  <si>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</si>
  <si>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</si>
  <si>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</si>
  <si>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</si>
  <si>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</si>
  <si>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</si>
  <si>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</si>
  <si>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</si>
  <si>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</si>
  <si>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</si>
  <si>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</si>
  <si>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</si>
  <si>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</si>
  <si>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</si>
  <si>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</si>
  <si>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</si>
  <si>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</si>
  <si>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</si>
  <si>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</si>
  <si>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</si>
  <si>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</si>
  <si>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</si>
  <si>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</si>
  <si>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</si>
  <si>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</si>
  <si>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</si>
  <si>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</si>
  <si>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</si>
  <si>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</si>
  <si>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</si>
  <si>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</si>
  <si>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</si>
  <si>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</si>
  <si>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</si>
  <si>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</si>
  <si>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</si>
  <si>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</si>
  <si>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</si>
  <si>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</si>
  <si>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</si>
  <si>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</si>
  <si>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</si>
  <si>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</si>
  <si>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</si>
  <si>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</si>
  <si>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</si>
  <si>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</si>
  <si>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</si>
  <si>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</si>
  <si>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</si>
  <si>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</si>
  <si>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</si>
  <si>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</si>
  <si>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</si>
  <si>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</si>
  <si>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</si>
  <si>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</si>
  <si>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</si>
  <si>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</si>
  <si>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</si>
  <si>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</si>
  <si>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</si>
  <si>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</si>
  <si>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</si>
  <si>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</si>
  <si>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</si>
  <si>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</si>
  <si>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</si>
  <si>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</si>
  <si>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</si>
  <si>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</si>
  <si>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</si>
  <si>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</si>
  <si>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</si>
  <si>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</si>
  <si>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</si>
  <si>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</si>
  <si>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</si>
  <si>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</si>
  <si>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</si>
  <si>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</si>
  <si>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</si>
  <si>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</si>
  <si>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</si>
  <si>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</si>
  <si>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</si>
  <si>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</si>
  <si>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</si>
  <si>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</si>
  <si>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</si>
  <si>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</si>
  <si>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</si>
  <si>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</si>
  <si>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</si>
  <si>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</si>
  <si>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</si>
  <si>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</si>
  <si>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</si>
  <si>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</si>
  <si>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</si>
  <si>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</si>
  <si>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</si>
  <si>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</si>
  <si>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</si>
  <si>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</si>
  <si>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</si>
  <si>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</si>
  <si>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</si>
  <si>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</si>
  <si>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</si>
  <si>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</si>
  <si>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</si>
  <si>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</si>
  <si>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</si>
  <si>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</si>
  <si>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</si>
  <si>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</si>
  <si>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</si>
  <si>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</si>
  <si>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</si>
  <si>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</si>
  <si>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</si>
  <si>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</si>
  <si>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</si>
  <si>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</si>
  <si>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</si>
  <si>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</si>
  <si>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</si>
  <si>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</si>
  <si>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</si>
  <si>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</si>
  <si>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</si>
  <si>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</si>
  <si>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</si>
  <si>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</si>
  <si>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</si>
  <si>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</si>
  <si>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</si>
  <si>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</si>
  <si>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</si>
  <si>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</si>
  <si>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</si>
  <si>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</si>
  <si>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</si>
  <si>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</si>
  <si>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</si>
  <si>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</si>
  <si>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</si>
  <si>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</si>
  <si>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</si>
  <si>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</si>
  <si>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</si>
  <si>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</si>
  <si>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</si>
  <si>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</si>
  <si>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</si>
  <si>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</si>
  <si>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</si>
  <si>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</si>
  <si>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</si>
  <si>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</si>
  <si>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</si>
  <si>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</si>
  <si>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</si>
  <si>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</si>
  <si>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</si>
  <si>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</si>
  <si>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</si>
  <si>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</si>
  <si>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</si>
  <si>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</si>
  <si>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</si>
  <si>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</si>
  <si>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</si>
  <si>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</si>
  <si>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</si>
  <si>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</si>
  <si>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</si>
  <si>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</si>
  <si>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</si>
  <si>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</si>
  <si>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</si>
  <si>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</si>
  <si>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</si>
  <si>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</si>
  <si>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</si>
  <si>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</si>
  <si>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</si>
  <si>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</si>
  <si>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</si>
  <si>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</si>
  <si>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</si>
  <si>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</si>
  <si>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</si>
  <si>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</si>
  <si>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</si>
  <si>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</si>
  <si>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</si>
  <si>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</si>
  <si>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</si>
  <si>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</si>
  <si>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</si>
  <si>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</si>
  <si>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</si>
  <si>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</si>
  <si>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</si>
  <si>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</si>
  <si>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</si>
  <si>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</si>
  <si>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</si>
  <si>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</si>
  <si>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</si>
  <si>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</si>
  <si>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</si>
  <si>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</si>
  <si>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</si>
  <si>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</si>
  <si>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</si>
  <si>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</si>
  <si>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</si>
  <si>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</si>
  <si>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</si>
  <si>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</si>
  <si>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</si>
  <si>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</si>
  <si>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</si>
  <si>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</si>
  <si>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</si>
  <si>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</si>
  <si>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</si>
  <si>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</si>
  <si>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</si>
  <si>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</si>
  <si>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</si>
  <si>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</si>
  <si>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</si>
  <si>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</si>
  <si>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</si>
  <si>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</si>
  <si>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</si>
  <si>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</si>
  <si>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</si>
  <si>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</si>
  <si>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</si>
  <si>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</si>
  <si>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</si>
  <si>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</si>
  <si>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</si>
  <si>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</si>
  <si>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</si>
  <si>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</si>
  <si>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</si>
  <si>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</si>
  <si>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</si>
  <si>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</si>
  <si>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</si>
  <si>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</si>
  <si>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</si>
  <si>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</si>
  <si>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</si>
  <si>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</si>
  <si>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</si>
  <si>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</si>
  <si>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</si>
  <si>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</si>
  <si>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</si>
  <si>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</si>
  <si>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</si>
  <si>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</si>
  <si>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</si>
  <si>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</si>
  <si>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</si>
  <si>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</si>
  <si>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</si>
  <si>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</si>
  <si>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</si>
  <si>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</si>
  <si>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</si>
  <si>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</si>
  <si>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</si>
  <si>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</si>
  <si>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</si>
  <si>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</si>
  <si>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</si>
  <si>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</si>
  <si>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</si>
  <si>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</si>
  <si>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</si>
  <si>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</si>
  <si>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</si>
  <si>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</si>
  <si>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</si>
  <si>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</si>
  <si>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</si>
  <si>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</si>
  <si>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</si>
  <si>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</si>
  <si>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</si>
  <si>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</si>
  <si>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</si>
  <si>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</si>
  <si>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</si>
  <si>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</si>
  <si>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</si>
  <si>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</si>
  <si>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</si>
  <si>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</si>
  <si>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</si>
  <si>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</si>
  <si>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</si>
  <si>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</si>
  <si>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</si>
  <si>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</si>
  <si>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</si>
  <si>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</si>
  <si>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</si>
  <si>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</si>
  <si>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</si>
  <si>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</si>
  <si>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</si>
  <si>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</si>
  <si>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</si>
  <si>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</si>
  <si>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</si>
  <si>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</si>
  <si>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</si>
  <si>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</si>
  <si>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</si>
  <si>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</si>
  <si>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</si>
  <si>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</si>
  <si>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</si>
  <si>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</si>
  <si>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</si>
  <si>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</si>
  <si>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</si>
  <si>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</si>
  <si>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</si>
  <si>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</si>
  <si>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</si>
  <si>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</si>
  <si>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</si>
  <si>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</si>
  <si>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</si>
  <si>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</si>
  <si>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</si>
  <si>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</si>
  <si>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</si>
  <si>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</si>
  <si>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</si>
  <si>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</si>
  <si>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</si>
  <si>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</si>
  <si>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</si>
  <si>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</si>
  <si>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</si>
  <si>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</si>
  <si>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</si>
  <si>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</si>
  <si>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</si>
  <si>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</si>
  <si>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</si>
  <si>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</si>
  <si>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</si>
  <si>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</si>
  <si>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</si>
  <si>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</si>
  <si>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</si>
  <si>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</si>
  <si>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</si>
  <si>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</si>
  <si>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</si>
  <si>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</si>
  <si>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</si>
  <si>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</si>
  <si>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</si>
  <si>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</si>
  <si>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</si>
  <si>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</si>
  <si>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</si>
  <si>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</si>
  <si>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</si>
  <si>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</si>
  <si>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</si>
  <si>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</si>
  <si>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</si>
  <si>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</si>
  <si>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</si>
  <si>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</si>
  <si>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</si>
  <si>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</si>
  <si>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</si>
  <si>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</si>
  <si>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</si>
  <si>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</si>
  <si>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</si>
  <si>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</si>
  <si>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</si>
  <si>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</si>
  <si>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</si>
  <si>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</si>
  <si>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</si>
  <si>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</si>
  <si>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</si>
  <si>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</si>
  <si>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</si>
  <si>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</si>
  <si>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</si>
  <si>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</si>
  <si>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</si>
  <si>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</si>
  <si>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</si>
  <si>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</si>
  <si>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</si>
  <si>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</si>
  <si>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</si>
  <si>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</si>
  <si>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</si>
  <si>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</si>
  <si>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</si>
  <si>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</si>
  <si>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</si>
  <si>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</si>
  <si>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</si>
  <si>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</si>
  <si>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</si>
  <si>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</si>
  <si>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</si>
  <si>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</si>
  <si>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</si>
  <si>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</si>
  <si>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</si>
  <si>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</si>
  <si>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</si>
  <si>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</si>
  <si>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</si>
  <si>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</si>
  <si>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</si>
  <si>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</si>
  <si>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</si>
  <si>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</si>
  <si>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</si>
  <si>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</si>
  <si>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</si>
  <si>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</si>
  <si>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</si>
  <si>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</si>
  <si>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</si>
  <si>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</si>
  <si>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</si>
  <si>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</si>
  <si>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</si>
  <si>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</si>
  <si>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</si>
  <si>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</si>
  <si>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</si>
  <si>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</si>
  <si>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</si>
  <si>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</si>
  <si>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</si>
  <si>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</si>
  <si>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</si>
  <si>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</si>
  <si>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</si>
  <si>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</si>
  <si>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</si>
  <si>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</si>
  <si>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</si>
  <si>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</si>
  <si>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</si>
  <si>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</si>
  <si>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</si>
  <si>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</si>
  <si>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</si>
  <si>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</si>
  <si>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</si>
  <si>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</si>
  <si>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</si>
  <si>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</si>
  <si>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</si>
  <si>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</si>
  <si>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</si>
  <si>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</si>
  <si>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</si>
  <si>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</si>
  <si>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</si>
  <si>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</si>
  <si>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</si>
  <si>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</si>
  <si>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</si>
  <si>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</si>
  <si>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</si>
  <si>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</si>
  <si>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</si>
  <si>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</si>
  <si>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</si>
  <si>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</si>
  <si>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</si>
  <si>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</si>
  <si>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</si>
  <si>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</si>
  <si>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</si>
  <si>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</si>
  <si>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</si>
  <si>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</si>
  <si>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</si>
  <si>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</si>
  <si>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</si>
  <si>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</si>
  <si>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</si>
  <si>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</si>
  <si>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</si>
  <si>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</si>
  <si>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</si>
  <si>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</si>
  <si>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</si>
  <si>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</si>
  <si>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</si>
  <si>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</si>
  <si>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</si>
  <si>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</si>
  <si>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</si>
  <si>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</si>
  <si>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</si>
  <si>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</si>
  <si>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</si>
  <si>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</si>
  <si>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</si>
  <si>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</si>
  <si>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</si>
  <si>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</si>
  <si>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</si>
  <si>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</si>
  <si>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</si>
  <si>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</si>
  <si>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</si>
  <si>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</si>
  <si>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</si>
  <si>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</si>
  <si>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</si>
  <si>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</si>
  <si>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</si>
  <si>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</si>
  <si>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</si>
  <si>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</si>
  <si>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</si>
  <si>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</si>
  <si>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</si>
  <si>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</si>
  <si>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</si>
  <si>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</si>
  <si>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</si>
  <si>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</si>
  <si>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</si>
  <si>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</si>
  <si>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</si>
  <si>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</si>
  <si>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</si>
  <si>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</si>
  <si>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</si>
  <si>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</si>
  <si>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</si>
  <si>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</si>
  <si>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</si>
  <si>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</si>
  <si>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</si>
  <si>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</si>
  <si>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</si>
  <si>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</si>
  <si>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</si>
  <si>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</si>
  <si>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</si>
  <si>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</si>
  <si>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</si>
  <si>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</si>
  <si>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</si>
  <si>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</si>
  <si>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</si>
  <si>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</si>
  <si>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</si>
  <si>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</si>
  <si>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</si>
  <si>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</si>
  <si>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</si>
  <si>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</si>
  <si>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</si>
  <si>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</si>
  <si>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</si>
  <si>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</si>
  <si>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</si>
  <si>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</si>
  <si>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</si>
  <si>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</si>
  <si>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</si>
  <si>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</si>
  <si>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</si>
  <si>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</si>
  <si>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</si>
  <si>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</si>
  <si>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</si>
  <si>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</si>
  <si>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</si>
  <si>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</si>
  <si>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</si>
  <si>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</si>
  <si>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</si>
  <si>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</si>
  <si>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</si>
  <si>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</si>
  <si>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</si>
  <si>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</si>
  <si>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</si>
  <si>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</si>
  <si>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</si>
  <si>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</si>
  <si>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</si>
  <si>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</si>
  <si>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</si>
  <si>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</si>
  <si>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</si>
  <si>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</si>
  <si>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</si>
  <si>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</si>
  <si>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</si>
  <si>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</si>
  <si>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</si>
  <si>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</si>
  <si>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</si>
  <si>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</si>
  <si>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</si>
  <si>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</si>
  <si>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</si>
  <si>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</si>
  <si>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</si>
  <si>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</si>
  <si>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</si>
  <si>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</si>
  <si>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</si>
  <si>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</si>
  <si>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</si>
  <si>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</si>
  <si>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</si>
  <si>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</si>
  <si>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</si>
  <si>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</si>
  <si>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</si>
  <si>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</si>
  <si>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</si>
  <si>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</si>
  <si>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</si>
  <si>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</si>
  <si>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</si>
  <si>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</si>
  <si>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</si>
  <si>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</si>
  <si>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</si>
  <si>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</si>
  <si>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</si>
  <si>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</si>
  <si>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</si>
  <si>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</si>
  <si>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</si>
  <si>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</si>
  <si>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</si>
  <si>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</si>
  <si>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</si>
  <si>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</si>
  <si>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</si>
  <si>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</si>
  <si>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</si>
  <si>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</si>
  <si>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</si>
  <si>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</si>
  <si>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</si>
  <si>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</si>
  <si>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</si>
  <si>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</si>
  <si>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</si>
  <si>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</si>
  <si>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</si>
  <si>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</si>
  <si>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</si>
  <si>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</si>
  <si>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</si>
  <si>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</si>
  <si>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</si>
  <si>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</si>
  <si>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</si>
  <si>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</si>
  <si>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</si>
  <si>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</si>
  <si>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</si>
  <si>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</si>
  <si>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</si>
  <si>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</si>
  <si>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</si>
  <si>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</si>
  <si>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</si>
  <si>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</si>
  <si>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</si>
  <si>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</si>
  <si>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</si>
  <si>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</si>
  <si>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</si>
  <si>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</si>
  <si>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</si>
  <si>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</si>
  <si>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</si>
  <si>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</si>
  <si>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</si>
  <si>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</si>
  <si>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</si>
  <si>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</si>
  <si>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</si>
  <si>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</si>
  <si>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</si>
  <si>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</si>
  <si>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</si>
  <si>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</si>
  <si>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</si>
  <si>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</si>
  <si>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</si>
  <si>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</si>
  <si>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</si>
  <si>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</si>
  <si>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</si>
  <si>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</si>
  <si>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</si>
  <si>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</si>
  <si>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</si>
  <si>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</si>
  <si>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</si>
  <si>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</si>
  <si>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</si>
  <si>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</si>
  <si>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</si>
  <si>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</si>
  <si>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</si>
  <si>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</si>
  <si>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</si>
  <si>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</si>
  <si>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</si>
  <si>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</si>
  <si>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</si>
  <si>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</si>
  <si>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</si>
  <si>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</si>
  <si>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</si>
  <si>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</si>
  <si>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</si>
  <si>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</si>
  <si>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</si>
  <si>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</si>
  <si>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</si>
  <si>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</si>
  <si>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</si>
  <si>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</si>
  <si>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</si>
  <si>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</si>
  <si>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</si>
  <si>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</si>
  <si>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</si>
  <si>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</si>
  <si>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</si>
  <si>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</si>
  <si>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</si>
  <si>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</si>
  <si>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</si>
  <si>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</si>
  <si>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</si>
  <si>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</si>
  <si>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</si>
  <si>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</si>
  <si>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</si>
  <si>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</si>
  <si>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</si>
  <si>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</si>
  <si>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</si>
  <si>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</si>
  <si>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</si>
  <si>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</si>
  <si>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</si>
  <si>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</si>
  <si>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</si>
  <si>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</si>
  <si>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</si>
  <si>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</si>
  <si>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</si>
  <si>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</si>
  <si>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</si>
  <si>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</si>
  <si>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</si>
  <si>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</si>
  <si>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</si>
  <si>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</si>
  <si>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</si>
  <si>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</si>
  <si>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</si>
  <si>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</si>
  <si>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</si>
  <si>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</si>
  <si>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</si>
  <si>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</si>
  <si>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</si>
  <si>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</si>
  <si>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</si>
  <si>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</si>
  <si>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</si>
  <si>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</si>
  <si>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</si>
  <si>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</si>
  <si>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</si>
  <si>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</si>
  <si>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</si>
  <si>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</si>
  <si>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</si>
  <si>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</si>
  <si>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</si>
  <si>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</si>
  <si>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</si>
  <si>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</si>
  <si>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</si>
  <si>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</si>
  <si>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</si>
  <si>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</si>
  <si>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</si>
  <si>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</si>
  <si>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</si>
  <si>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</si>
  <si>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</si>
  <si>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</si>
  <si>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</si>
  <si>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</si>
  <si>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</si>
  <si>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</si>
  <si>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</si>
  <si>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</si>
  <si>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</si>
  <si>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</si>
  <si>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</si>
  <si>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</si>
  <si>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</si>
  <si>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</si>
  <si>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</si>
  <si>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</si>
  <si>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</si>
  <si>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</si>
  <si>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</si>
  <si>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</si>
  <si>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</si>
  <si>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</si>
  <si>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</si>
  <si>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</si>
  <si>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</si>
  <si>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</si>
  <si>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</si>
  <si>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</si>
  <si>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</si>
  <si>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</si>
  <si>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</si>
  <si>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</si>
  <si>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</si>
  <si>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</si>
  <si>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</si>
  <si>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</si>
  <si>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</si>
  <si>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</si>
  <si>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</si>
  <si>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</si>
  <si>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</si>
  <si>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</si>
  <si>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</si>
  <si>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</si>
  <si>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</si>
  <si>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</si>
  <si>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</si>
  <si>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</si>
  <si>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</si>
  <si>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</si>
  <si>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</si>
  <si>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</si>
  <si>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</si>
  <si>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</si>
  <si>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</si>
  <si>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</si>
  <si>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</si>
  <si>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</si>
  <si>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</si>
  <si>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</si>
  <si>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</si>
  <si>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</si>
  <si>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</si>
  <si>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</si>
  <si>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</si>
  <si>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</si>
  <si>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</si>
  <si>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</si>
  <si>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</si>
  <si>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</si>
  <si>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</si>
  <si>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</si>
  <si>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</si>
  <si>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</si>
  <si>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</si>
  <si>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</si>
  <si>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</si>
  <si>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</si>
  <si>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</si>
  <si>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</si>
  <si>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</si>
  <si>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</si>
  <si>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</si>
  <si>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</si>
  <si>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</si>
  <si>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</si>
  <si>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</si>
  <si>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</si>
  <si>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</si>
  <si>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</si>
  <si>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</si>
  <si>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</si>
  <si>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</si>
  <si>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</si>
  <si>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</si>
  <si>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</si>
  <si>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</si>
  <si>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</si>
  <si>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</si>
  <si>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</si>
  <si>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</si>
  <si>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</si>
  <si>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</si>
  <si>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</si>
  <si>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</si>
  <si>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</si>
  <si>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</si>
  <si>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</si>
  <si>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</si>
  <si>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</si>
  <si>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</si>
  <si>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</si>
  <si>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</si>
  <si>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</si>
  <si>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</si>
  <si>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</si>
  <si>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</si>
  <si>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</si>
  <si>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</si>
  <si>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</si>
  <si>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</si>
  <si>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</si>
  <si>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</si>
  <si>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</si>
  <si>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</si>
  <si>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</si>
  <si>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</si>
  <si>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</si>
  <si>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</si>
  <si>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</si>
  <si>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</si>
  <si>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</si>
  <si>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</si>
  <si>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</si>
  <si>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</si>
  <si>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</si>
  <si>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</si>
  <si>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</si>
  <si>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</si>
  <si>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</si>
  <si>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</si>
  <si>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</si>
  <si>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</si>
  <si>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</si>
  <si>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</si>
  <si>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</si>
  <si>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</si>
  <si>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</si>
  <si>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</si>
  <si>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</si>
  <si>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</si>
  <si>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</si>
  <si>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</si>
  <si>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</si>
  <si>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</si>
  <si>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</si>
  <si>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</si>
  <si>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</si>
  <si>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</si>
  <si>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</si>
  <si>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</si>
  <si>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</si>
  <si>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</si>
  <si>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</si>
  <si>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</si>
  <si>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</si>
  <si>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</si>
  <si>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</si>
  <si>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</si>
  <si>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</si>
  <si>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</si>
  <si>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</si>
  <si>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</si>
  <si>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</si>
  <si>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</si>
  <si>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</si>
  <si>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</si>
  <si>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</si>
  <si>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</si>
  <si>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</si>
  <si>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</si>
  <si>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</si>
  <si>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</si>
  <si>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</si>
  <si>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</si>
  <si>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</si>
  <si>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</si>
  <si>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</si>
  <si>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</si>
  <si>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</si>
  <si>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</si>
  <si>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</si>
  <si>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</si>
  <si>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</si>
  <si>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</si>
  <si>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</si>
  <si>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</si>
  <si>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</si>
  <si>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</si>
  <si>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</si>
  <si>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</si>
  <si>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</si>
  <si>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</si>
  <si>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</si>
  <si>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</si>
  <si>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</si>
  <si>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</si>
  <si>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</si>
  <si>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</si>
  <si>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</si>
  <si>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</si>
  <si>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</si>
  <si>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</si>
  <si>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</si>
  <si>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</si>
  <si>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</si>
  <si>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</si>
  <si>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</si>
  <si>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</si>
  <si>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</si>
  <si>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</si>
  <si>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</si>
  <si>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</si>
  <si>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</si>
  <si>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</si>
  <si>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</si>
  <si>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</si>
  <si>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</si>
  <si>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</si>
  <si>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</si>
  <si>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</si>
  <si>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</si>
  <si>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</si>
  <si>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</si>
  <si>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</si>
  <si>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</si>
  <si>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</si>
  <si>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</si>
  <si>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</si>
  <si>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</si>
  <si>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</si>
  <si>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</si>
  <si>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</si>
  <si>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</si>
  <si>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</si>
  <si>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</si>
  <si>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</si>
  <si>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</si>
  <si>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</si>
  <si>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</si>
  <si>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</si>
  <si>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</si>
  <si>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</si>
  <si>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</si>
  <si>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</si>
  <si>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</si>
  <si>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</si>
  <si>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</si>
  <si>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</si>
  <si>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</si>
  <si>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</si>
  <si>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</si>
  <si>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</si>
  <si>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</si>
  <si>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</si>
  <si>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</si>
  <si>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</si>
  <si>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</si>
  <si>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</si>
  <si>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</si>
  <si>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</si>
  <si>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</si>
  <si>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</si>
  <si>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</si>
  <si>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</si>
  <si>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</si>
  <si>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</si>
  <si>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</si>
  <si>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</si>
  <si>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</si>
  <si>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</si>
  <si>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</si>
  <si>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</si>
  <si>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</si>
  <si>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</si>
  <si>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</si>
  <si>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</si>
  <si>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</si>
  <si>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</si>
  <si>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</si>
  <si>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</si>
  <si>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</si>
  <si>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</si>
  <si>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</si>
  <si>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</si>
  <si>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</si>
  <si>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</si>
  <si>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</si>
  <si>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</si>
  <si>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</si>
  <si>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</si>
  <si>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</si>
  <si>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</si>
  <si>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</si>
  <si>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</si>
  <si>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</si>
  <si>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</si>
  <si>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</si>
  <si>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</si>
  <si>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</si>
  <si>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</si>
  <si>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</si>
  <si>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</si>
  <si>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</si>
  <si>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</si>
  <si>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</si>
  <si>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</si>
  <si>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</si>
  <si>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</si>
  <si>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</si>
  <si>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</si>
  <si>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</si>
  <si>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</si>
  <si>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</si>
  <si>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</si>
  <si>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</si>
  <si>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</si>
  <si>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</si>
  <si>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</si>
  <si>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</si>
  <si>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</si>
  <si>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</si>
  <si>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</si>
  <si>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</si>
  <si>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</si>
  <si>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</si>
  <si>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</si>
  <si>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</si>
  <si>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</si>
  <si>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</si>
  <si>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</si>
  <si>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</si>
  <si>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</si>
  <si>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</si>
  <si>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</si>
  <si>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</si>
  <si>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</si>
  <si>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</si>
  <si>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</si>
  <si>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</si>
  <si>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</si>
  <si>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</si>
  <si>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</si>
  <si>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</si>
  <si>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</si>
  <si>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</si>
  <si>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</si>
  <si>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</si>
  <si>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</si>
  <si>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</si>
  <si>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</si>
  <si>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</si>
  <si>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</si>
  <si>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</si>
  <si>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</si>
  <si>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</si>
  <si>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</si>
  <si>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</si>
  <si>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</si>
  <si>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</si>
  <si>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</si>
  <si>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</si>
  <si>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</si>
  <si>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</si>
  <si>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</si>
  <si>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</si>
  <si>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</si>
  <si>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</si>
  <si>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</si>
  <si>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</si>
  <si>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</si>
  <si>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</si>
  <si>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</si>
  <si>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</si>
  <si>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</si>
  <si>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</si>
  <si>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</si>
  <si>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</si>
  <si>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</si>
  <si>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</si>
  <si>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</si>
  <si>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</si>
  <si>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</si>
  <si>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</si>
  <si>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</si>
  <si>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</si>
  <si>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</si>
  <si>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</si>
  <si>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</si>
  <si>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</si>
  <si>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</si>
  <si>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</si>
  <si>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</si>
  <si>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</si>
  <si>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</si>
  <si>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</si>
  <si>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</si>
  <si>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</si>
  <si>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</si>
  <si>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</si>
  <si>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</si>
  <si>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</si>
  <si>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</si>
  <si>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</si>
  <si>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</si>
  <si>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</si>
  <si>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</si>
  <si>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</si>
  <si>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</si>
  <si>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</si>
  <si>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</si>
  <si>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</si>
  <si>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</si>
  <si>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</si>
  <si>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</si>
  <si>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</si>
  <si>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</si>
  <si>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</si>
  <si>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</si>
  <si>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</si>
  <si>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</si>
  <si>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</si>
  <si>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</si>
  <si>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</si>
  <si>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</si>
  <si>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</si>
  <si>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</si>
  <si>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</si>
  <si>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</si>
  <si>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</si>
  <si>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</si>
  <si>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</si>
  <si>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</si>
  <si>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</si>
  <si>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</si>
  <si>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</si>
  <si>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</si>
  <si>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</si>
  <si>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</si>
  <si>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</si>
  <si>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</si>
  <si>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</si>
  <si>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</si>
  <si>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</si>
  <si>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</si>
  <si>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</si>
  <si>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</si>
  <si>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</si>
  <si>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</si>
  <si>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</si>
  <si>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</si>
  <si>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</si>
  <si>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</si>
  <si>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</si>
  <si>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</si>
  <si>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</si>
  <si>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</si>
  <si>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</si>
  <si>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</si>
  <si>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</si>
  <si>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</si>
  <si>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</si>
  <si>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</si>
  <si>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</si>
  <si>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</si>
  <si>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</si>
  <si>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</si>
  <si>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</si>
  <si>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</si>
  <si>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</si>
  <si>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</si>
  <si>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</si>
  <si>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</si>
  <si>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</si>
  <si>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</si>
  <si>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</si>
  <si>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</si>
  <si>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</si>
  <si>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</si>
  <si>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</si>
  <si>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</si>
  <si>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</si>
  <si>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</si>
  <si>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</si>
  <si>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</si>
  <si>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</si>
  <si>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</si>
  <si>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</si>
  <si>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</si>
  <si>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</si>
  <si>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</si>
  <si>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</si>
  <si>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</si>
  <si>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</si>
  <si>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</si>
  <si>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</si>
  <si>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</si>
  <si>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</si>
  <si>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</si>
  <si>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</si>
  <si>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</si>
  <si>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</si>
  <si>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</si>
  <si>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</si>
  <si>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</si>
  <si>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</si>
  <si>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</si>
  <si>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</si>
  <si>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</si>
  <si>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</si>
  <si>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</si>
  <si>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</si>
  <si>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</si>
  <si>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</si>
  <si>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</si>
  <si>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</si>
  <si>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</si>
  <si>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</si>
  <si>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</si>
  <si>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</si>
  <si>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</si>
  <si>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</si>
  <si>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</si>
  <si>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</si>
  <si>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</si>
  <si>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</si>
  <si>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</si>
  <si>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</si>
  <si>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</si>
  <si>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</si>
  <si>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</si>
  <si>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</si>
  <si>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</si>
  <si>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</si>
  <si>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</si>
  <si>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</si>
  <si>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</si>
  <si>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</si>
  <si>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</si>
  <si>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</si>
  <si>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</si>
  <si>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</si>
  <si>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</si>
  <si>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</si>
  <si>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</si>
  <si>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</si>
  <si>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</si>
  <si>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</si>
  <si>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</si>
  <si>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</si>
  <si>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</si>
  <si>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</si>
  <si>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</si>
  <si>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</si>
  <si>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</si>
  <si>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</si>
  <si>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</si>
  <si>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</si>
  <si>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</si>
  <si>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</si>
  <si>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</si>
  <si>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</si>
  <si>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</si>
  <si>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</si>
  <si>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</si>
  <si>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</si>
  <si>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</si>
  <si>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</si>
  <si>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</si>
  <si>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</si>
  <si>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</si>
  <si>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</si>
  <si>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</si>
  <si>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</si>
  <si>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</si>
  <si>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</si>
  <si>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</si>
  <si>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</si>
  <si>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</si>
  <si>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</si>
  <si>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</si>
  <si>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</si>
  <si>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</si>
  <si>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</si>
  <si>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</si>
  <si>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</si>
  <si>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</si>
  <si>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</si>
  <si>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</si>
  <si>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</si>
  <si>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</si>
  <si>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</si>
  <si>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</si>
  <si>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</si>
  <si>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</si>
  <si>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</si>
  <si>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</si>
  <si>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</si>
  <si>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</si>
  <si>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</si>
  <si>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</si>
  <si>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</si>
  <si>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</si>
  <si>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</si>
  <si>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</si>
  <si>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</si>
  <si>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</si>
  <si>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</si>
  <si>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</si>
  <si>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</si>
  <si>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</si>
  <si>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</si>
  <si>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</si>
  <si>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</si>
  <si>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</si>
  <si>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</si>
  <si>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</si>
  <si>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</si>
  <si>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</si>
  <si>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</si>
  <si>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</si>
  <si>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</si>
  <si>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</si>
  <si>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</si>
  <si>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</si>
  <si>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</si>
  <si>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</si>
  <si>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</si>
  <si>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</si>
  <si>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</si>
  <si>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</si>
  <si>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</si>
  <si>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</si>
  <si>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</si>
  <si>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</si>
  <si>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</si>
  <si>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</si>
  <si>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</si>
  <si>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</si>
  <si>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</si>
  <si>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</si>
  <si>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</si>
  <si>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</si>
  <si>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</si>
  <si>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</si>
  <si>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</si>
  <si>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</si>
  <si>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</si>
  <si>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</si>
  <si>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</si>
  <si>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</si>
  <si>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</si>
  <si>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</si>
  <si>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</si>
  <si>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</si>
  <si>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</si>
  <si>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</si>
  <si>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</si>
  <si>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</si>
  <si>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</si>
  <si>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</si>
  <si>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</si>
  <si>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</si>
  <si>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</si>
  <si>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</si>
  <si>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</si>
  <si>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</si>
  <si>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</si>
  <si>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</si>
  <si>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</si>
  <si>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</si>
  <si>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</si>
  <si>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</si>
  <si>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</si>
  <si>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</si>
  <si>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</si>
  <si>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</si>
  <si>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</si>
  <si>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</si>
  <si>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</si>
  <si>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</si>
  <si>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</si>
  <si>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</si>
  <si>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</si>
  <si>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</si>
  <si>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</si>
  <si>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</si>
  <si>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</si>
  <si>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</si>
  <si>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</si>
  <si>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</si>
  <si>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</si>
  <si>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</si>
  <si>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</si>
  <si>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</si>
  <si>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</si>
  <si>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</si>
  <si>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</si>
  <si>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</si>
  <si>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</si>
  <si>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</si>
  <si>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</si>
  <si>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</si>
  <si>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</si>
  <si>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</si>
  <si>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</si>
  <si>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</si>
  <si>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</si>
  <si>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</si>
  <si>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</si>
  <si>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</si>
  <si>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</si>
  <si>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</si>
  <si>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</si>
  <si>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</si>
  <si>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</si>
  <si>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</si>
  <si>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</si>
  <si>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</si>
  <si>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</si>
  <si>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</si>
  <si>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</si>
  <si>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</si>
  <si>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</si>
  <si>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</si>
  <si>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</si>
  <si>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</si>
  <si>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</si>
  <si>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</si>
  <si>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</si>
  <si>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</si>
  <si>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</si>
  <si>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</si>
  <si>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</si>
  <si>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</si>
  <si>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</si>
  <si>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</si>
  <si>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</si>
  <si>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</si>
  <si>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</si>
  <si>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</si>
  <si>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</si>
  <si>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</si>
  <si>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</si>
  <si>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</si>
  <si>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</si>
  <si>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</si>
  <si>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</si>
  <si>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</si>
  <si>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</si>
  <si>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</si>
  <si>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</si>
  <si>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</si>
  <si>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</si>
  <si>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</si>
  <si>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</si>
  <si>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</si>
  <si>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</si>
  <si>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</si>
  <si>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</si>
  <si>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</si>
  <si>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</si>
  <si>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</si>
  <si>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</si>
  <si>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</si>
  <si>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</si>
  <si>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</si>
  <si>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</si>
  <si>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</si>
  <si>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</si>
  <si>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</si>
  <si>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</si>
  <si>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</si>
  <si>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</si>
  <si>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</si>
  <si>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</si>
  <si>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</si>
  <si>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</si>
  <si>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</si>
  <si>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</si>
  <si>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</si>
  <si>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</si>
  <si>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</si>
  <si>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</si>
  <si>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</si>
  <si>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</si>
  <si>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</si>
  <si>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</si>
  <si>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</si>
  <si>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</si>
  <si>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</si>
  <si>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</si>
  <si>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</si>
  <si>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</si>
  <si>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</si>
  <si>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</si>
  <si>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</si>
  <si>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</si>
  <si>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</si>
  <si>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</si>
  <si>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</si>
  <si>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</si>
  <si>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</si>
  <si>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</si>
  <si>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</si>
  <si>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</si>
  <si>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</si>
  <si>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</si>
  <si>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</si>
  <si>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</si>
  <si>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</si>
  <si>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</si>
  <si>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</si>
  <si>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</si>
  <si>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</si>
  <si>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</si>
  <si>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</si>
  <si>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</si>
  <si>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</si>
  <si>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</si>
  <si>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</si>
  <si>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</si>
  <si>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</si>
  <si>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</si>
  <si>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</si>
  <si>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</si>
  <si>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</si>
  <si>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</si>
  <si>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</si>
  <si>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</si>
  <si>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</si>
  <si>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</si>
  <si>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</si>
  <si>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</si>
  <si>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</si>
  <si>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</si>
  <si>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</si>
  <si>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</si>
  <si>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</si>
  <si>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</si>
  <si>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</si>
  <si>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</si>
  <si>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</si>
  <si>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</si>
  <si>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</si>
  <si>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</si>
  <si>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</si>
  <si>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</si>
  <si>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</si>
  <si>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</si>
  <si>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</si>
  <si>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</si>
  <si>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</si>
  <si>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</si>
  <si>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</si>
  <si>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</si>
  <si>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</si>
  <si>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</si>
  <si>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</si>
  <si>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</si>
  <si>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</si>
  <si>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</si>
  <si>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</si>
  <si>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</si>
  <si>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</si>
  <si>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</si>
  <si>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</si>
  <si>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</si>
  <si>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</si>
  <si>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</si>
  <si>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</si>
  <si>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</si>
  <si>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</si>
  <si>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</si>
  <si>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</si>
  <si>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</si>
  <si>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</si>
  <si>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</si>
  <si>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</si>
  <si>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</si>
  <si>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</si>
  <si>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</si>
  <si>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</si>
  <si>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</si>
  <si>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</si>
  <si>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</si>
  <si>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</si>
  <si>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</si>
  <si>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</si>
  <si>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</si>
  <si>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</si>
  <si>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</si>
  <si>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</si>
  <si>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</si>
  <si>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</si>
  <si>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</si>
  <si>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</si>
  <si>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</si>
  <si>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</si>
  <si>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</si>
  <si>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</si>
  <si>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</si>
  <si>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</si>
  <si>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</si>
  <si>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</si>
  <si>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</si>
  <si>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</si>
  <si>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</si>
  <si>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</si>
  <si>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</si>
  <si>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</si>
  <si>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</si>
  <si>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</si>
  <si>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</si>
  <si>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</si>
  <si>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</si>
  <si>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</si>
  <si>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</si>
  <si>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</si>
  <si>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</si>
  <si>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</si>
  <si>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</si>
  <si>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</si>
  <si>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</si>
  <si>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</si>
  <si>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</si>
  <si>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</si>
  <si>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</si>
  <si>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</si>
  <si>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</si>
  <si>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</si>
  <si>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</si>
  <si>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</si>
  <si>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</si>
  <si>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</si>
  <si>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</si>
  <si>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</si>
  <si>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</si>
  <si>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</si>
  <si>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</si>
  <si>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</si>
  <si>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</si>
  <si>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</si>
  <si>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</si>
  <si>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</si>
  <si>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</si>
  <si>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</si>
  <si>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</si>
  <si>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</si>
  <si>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</si>
  <si>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</si>
  <si>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</si>
  <si>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</si>
  <si>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</si>
  <si>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</si>
  <si>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</si>
  <si>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</si>
  <si>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</si>
  <si>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</si>
  <si>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</si>
  <si>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</si>
  <si>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</si>
  <si>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</si>
  <si>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</si>
  <si>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</si>
  <si>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</si>
  <si>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</si>
  <si>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</si>
  <si>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</si>
  <si>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</si>
  <si>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</si>
  <si>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</si>
  <si>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</si>
  <si>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</si>
  <si>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</si>
  <si>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</si>
  <si>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</si>
  <si>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</si>
  <si>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</si>
  <si>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</si>
  <si>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</si>
  <si>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</si>
  <si>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</si>
  <si>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</si>
  <si>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</si>
  <si>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</si>
  <si>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</si>
  <si>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</si>
  <si>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</si>
  <si>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</si>
  <si>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</si>
  <si>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</si>
  <si>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</si>
  <si>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</si>
  <si>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</si>
  <si>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</si>
  <si>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</si>
  <si>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</si>
  <si>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</si>
  <si>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</si>
  <si>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</si>
  <si>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</si>
  <si>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</si>
  <si>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</si>
  <si>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</si>
  <si>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</si>
  <si>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</si>
  <si>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</si>
  <si>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</si>
  <si>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</si>
  <si>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</si>
  <si>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</si>
  <si>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</si>
  <si>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</si>
  <si>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</si>
  <si>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</si>
  <si>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</si>
  <si>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</si>
  <si>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</si>
  <si>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</si>
  <si>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</si>
  <si>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</si>
  <si>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</si>
  <si>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</si>
  <si>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</si>
  <si>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</si>
  <si>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</si>
  <si>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</si>
  <si>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</si>
  <si>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</si>
  <si>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</si>
  <si>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</si>
  <si>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</si>
  <si>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</si>
  <si>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</si>
  <si>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</si>
  <si>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</si>
  <si>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</si>
  <si>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</si>
  <si>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</si>
  <si>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</si>
  <si>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</si>
  <si>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</si>
  <si>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</si>
  <si>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</si>
  <si>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</si>
  <si>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</si>
  <si>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</si>
  <si>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</si>
  <si>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</si>
  <si>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</si>
  <si>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</si>
  <si>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</si>
  <si>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</si>
  <si>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</si>
  <si>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</si>
  <si>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</si>
  <si>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</si>
  <si>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</si>
  <si>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</si>
  <si>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</si>
  <si>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</si>
  <si>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</si>
  <si>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</si>
  <si>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</si>
  <si>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</si>
  <si>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</si>
  <si>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</si>
  <si>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</si>
  <si>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</si>
  <si>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</si>
  <si>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</si>
  <si>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</si>
  <si>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</si>
  <si>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</si>
  <si>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</si>
  <si>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</si>
  <si>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</si>
  <si>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</si>
  <si>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</si>
  <si>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</si>
  <si>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</si>
  <si>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</si>
  <si>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</si>
  <si>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</si>
  <si>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</si>
  <si>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</si>
  <si>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</si>
  <si>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</si>
  <si>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</si>
  <si>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</si>
  <si>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</si>
  <si>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</si>
  <si>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</si>
  <si>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</si>
  <si>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</si>
  <si>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</si>
  <si>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</si>
  <si>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</si>
  <si>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</si>
  <si>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</si>
  <si>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</si>
  <si>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</si>
  <si>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</si>
  <si>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</si>
  <si>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</si>
  <si>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</si>
  <si>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</si>
  <si>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</si>
  <si>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</si>
  <si>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</si>
  <si>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</si>
  <si>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</si>
  <si>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</si>
  <si>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</si>
  <si>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</si>
  <si>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</si>
  <si>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</si>
  <si>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</si>
  <si>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</si>
  <si>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</si>
  <si>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</si>
  <si>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</si>
  <si>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</si>
  <si>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</si>
  <si>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</si>
  <si>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</si>
  <si>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</si>
  <si>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</si>
  <si>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</si>
  <si>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</si>
  <si>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</si>
  <si>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</si>
  <si>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</si>
  <si>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</si>
  <si>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</si>
  <si>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</si>
  <si>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</si>
  <si>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</si>
  <si>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</si>
  <si>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</si>
  <si>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</si>
  <si>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</si>
  <si>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</si>
  <si>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</si>
  <si>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</si>
  <si>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</si>
  <si>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</si>
  <si>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</si>
  <si>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</si>
  <si>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</si>
  <si>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</si>
  <si>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</si>
  <si>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</si>
  <si>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</si>
  <si>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</si>
  <si>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</si>
  <si>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</si>
  <si>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</si>
  <si>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</si>
  <si>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</si>
  <si>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</si>
  <si>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</si>
  <si>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</si>
  <si>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</si>
  <si>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</si>
  <si>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</si>
  <si>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</si>
  <si>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</si>
  <si>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</si>
  <si>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</si>
  <si>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</si>
  <si>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</si>
  <si>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</si>
  <si>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</si>
  <si>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</si>
  <si>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</si>
  <si>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</si>
  <si>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</si>
  <si>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</si>
  <si>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</si>
  <si>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</si>
  <si>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</si>
  <si>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</si>
  <si>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</si>
  <si>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</si>
  <si>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</si>
  <si>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</si>
  <si>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</si>
  <si>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</si>
  <si>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</si>
  <si>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</si>
  <si>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</si>
  <si>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</si>
  <si>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</si>
  <si>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</si>
  <si>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</si>
  <si>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</si>
  <si>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</si>
  <si>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</si>
  <si>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</si>
  <si>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</si>
  <si>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</si>
  <si>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</si>
  <si>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</si>
  <si>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</si>
  <si>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</si>
  <si>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</si>
  <si>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</si>
  <si>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</si>
  <si>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</si>
  <si>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</si>
  <si>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</si>
  <si>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</si>
  <si>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</si>
  <si>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</si>
  <si>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</si>
  <si>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</si>
  <si>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</si>
  <si>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</si>
  <si>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</si>
  <si>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</si>
  <si>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</si>
  <si>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</si>
  <si>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</si>
  <si>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</si>
  <si>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</si>
  <si>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</si>
  <si>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</si>
  <si>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</si>
  <si>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</si>
  <si>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</si>
  <si>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</si>
  <si>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</si>
  <si>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</si>
  <si>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</si>
  <si>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</si>
  <si>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</si>
  <si>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</si>
  <si>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</si>
  <si>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</si>
  <si>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</si>
  <si>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</si>
  <si>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</si>
  <si>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</si>
  <si>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</si>
  <si>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</si>
  <si>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</si>
  <si>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</si>
  <si>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</si>
  <si>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</si>
  <si>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</si>
  <si>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</si>
  <si>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</si>
  <si>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</si>
  <si>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</si>
  <si>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</si>
  <si>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</si>
  <si>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</si>
  <si>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</si>
  <si>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</si>
  <si>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</si>
  <si>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</si>
  <si>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</si>
  <si>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</si>
  <si>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</si>
  <si>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</si>
  <si>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</si>
  <si>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</si>
  <si>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</si>
  <si>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</si>
  <si>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</si>
  <si>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</si>
  <si>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</si>
  <si>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</si>
  <si>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</si>
  <si>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</si>
  <si>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</si>
  <si>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</si>
  <si>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</si>
  <si>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</si>
  <si>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</si>
  <si>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</si>
  <si>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</si>
  <si>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</si>
  <si>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</si>
  <si>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</si>
  <si>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</si>
  <si>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</si>
  <si>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</si>
  <si>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</si>
  <si>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</si>
  <si>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</si>
  <si>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</si>
  <si>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</si>
  <si>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</si>
  <si>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</si>
  <si>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</si>
  <si>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</si>
  <si>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</si>
  <si>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</si>
  <si>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</si>
  <si>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</si>
  <si>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</si>
  <si>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</si>
  <si>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</si>
  <si>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</si>
  <si>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</si>
  <si>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</si>
  <si>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</si>
  <si>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</si>
  <si>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</si>
  <si>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</si>
  <si>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</si>
  <si>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</si>
  <si>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</si>
  <si>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</si>
  <si>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</si>
  <si>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</si>
  <si>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</si>
  <si>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</si>
  <si>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</si>
  <si>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</si>
  <si>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</si>
  <si>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</si>
  <si>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</si>
  <si>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</si>
  <si>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</si>
  <si>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</si>
  <si>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</si>
  <si>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</si>
  <si>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</si>
  <si>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</si>
  <si>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</si>
  <si>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</si>
  <si>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</si>
  <si>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</si>
  <si>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</si>
  <si>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</si>
  <si>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</si>
  <si>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</si>
  <si>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</si>
  <si>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</si>
  <si>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</si>
  <si>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</si>
  <si>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</si>
  <si>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</si>
  <si>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</si>
  <si>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</si>
  <si>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</si>
  <si>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</si>
  <si>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</si>
  <si>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</si>
  <si>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</si>
  <si>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</si>
  <si>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</si>
  <si>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</si>
  <si>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</si>
  <si>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</si>
  <si>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</si>
  <si>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</si>
  <si>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</si>
  <si>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</si>
  <si>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</si>
  <si>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</si>
  <si>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</si>
  <si>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</si>
  <si>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</si>
  <si>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</si>
  <si>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</si>
  <si>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</si>
  <si>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</si>
  <si>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</si>
  <si>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</si>
  <si>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</si>
  <si>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</si>
  <si>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</si>
  <si>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</si>
  <si>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</si>
  <si>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</si>
  <si>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</si>
  <si>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</si>
  <si>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</si>
  <si>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</si>
  <si>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</si>
  <si>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</si>
  <si>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</si>
  <si>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</si>
  <si>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</si>
  <si>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</si>
  <si>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</si>
  <si>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</si>
  <si>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</si>
  <si>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</si>
  <si>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</si>
  <si>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</si>
  <si>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</si>
  <si>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</si>
  <si>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</si>
  <si>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</si>
  <si>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</si>
  <si>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</si>
  <si>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</si>
  <si>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</si>
  <si>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</si>
  <si>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</si>
  <si>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</si>
  <si>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</si>
  <si>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</si>
  <si>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</si>
  <si>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</si>
  <si>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</si>
  <si>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</si>
  <si>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</si>
  <si>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</si>
  <si>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</si>
  <si>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</si>
  <si>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</si>
  <si>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</si>
  <si>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</si>
  <si>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</si>
  <si>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</si>
  <si>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</si>
  <si>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</si>
  <si>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</si>
  <si>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</si>
  <si>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</si>
  <si>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</si>
  <si>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</si>
  <si>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</si>
  <si>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</si>
  <si>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</si>
  <si>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</si>
  <si>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</si>
  <si>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</si>
  <si>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</si>
  <si>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</si>
  <si>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</si>
  <si>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</si>
  <si>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</si>
  <si>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</si>
  <si>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</si>
  <si>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</si>
  <si>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</si>
  <si>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</si>
  <si>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</si>
  <si>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</si>
  <si>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</si>
  <si>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</si>
  <si>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</si>
  <si>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</si>
  <si>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</si>
  <si>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</si>
  <si>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</si>
  <si>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</si>
  <si>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</si>
  <si>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</si>
  <si>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</si>
  <si>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</si>
  <si>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</si>
  <si>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</si>
  <si>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</si>
  <si>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</si>
  <si>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</si>
  <si>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</si>
  <si>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</si>
  <si>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</si>
  <si>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</si>
  <si>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</si>
  <si>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</si>
  <si>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</si>
  <si>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</si>
  <si>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</si>
  <si>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</si>
  <si>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</si>
  <si>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</si>
  <si>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</si>
  <si>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</si>
  <si>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</si>
  <si>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</si>
  <si>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</si>
  <si>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</si>
  <si>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</si>
  <si>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</si>
  <si>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</si>
  <si>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</si>
  <si>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</si>
  <si>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</si>
  <si>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</si>
  <si>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</si>
  <si>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</si>
  <si>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</si>
  <si>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</si>
  <si>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</si>
  <si>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</si>
  <si>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</si>
  <si>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</si>
  <si>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</si>
  <si>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</si>
  <si>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</si>
  <si>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</si>
  <si>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</si>
  <si>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</si>
  <si>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</si>
  <si>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</si>
  <si>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</si>
  <si>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</si>
  <si>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</si>
  <si>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</si>
  <si>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</si>
  <si>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</si>
  <si>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</si>
  <si>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</si>
  <si>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</si>
  <si>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</si>
  <si>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</si>
  <si>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</si>
  <si>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</si>
  <si>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</si>
  <si>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</si>
  <si>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</si>
  <si>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</si>
  <si>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</si>
  <si>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</si>
  <si>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</si>
  <si>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</si>
  <si>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</si>
  <si>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</si>
  <si>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</si>
  <si>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</si>
  <si>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</si>
  <si>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</si>
  <si>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</si>
  <si>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</si>
  <si>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</si>
  <si>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</si>
  <si>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</si>
  <si>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</si>
  <si>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</si>
  <si>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</si>
  <si>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</si>
  <si>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</si>
  <si>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</si>
  <si>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</si>
  <si>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</si>
  <si>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</si>
  <si>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</si>
  <si>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</si>
  <si>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</si>
  <si>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</si>
  <si>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</si>
  <si>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</si>
  <si>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</si>
  <si>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</si>
  <si>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</si>
  <si>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</si>
  <si>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</si>
  <si>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</si>
  <si>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</si>
  <si>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</si>
  <si>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</si>
  <si>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</si>
  <si>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</si>
  <si>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</si>
  <si>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</si>
  <si>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</si>
  <si>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</si>
  <si>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</si>
  <si>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</si>
  <si>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</si>
  <si>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</si>
  <si>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</si>
  <si>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</si>
  <si>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</si>
  <si>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</si>
  <si>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</si>
  <si>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</si>
  <si>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</si>
  <si>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</si>
  <si>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</si>
  <si>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</si>
  <si>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</si>
  <si>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</si>
  <si>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</si>
  <si>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</si>
  <si>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</si>
  <si>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</si>
  <si>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</si>
  <si>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</si>
  <si>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</si>
  <si>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</si>
  <si>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</si>
  <si>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</si>
  <si>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</si>
  <si>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</si>
  <si>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</si>
  <si>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</si>
  <si>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</si>
  <si>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</si>
  <si>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</si>
  <si>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</si>
  <si>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</si>
  <si>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</si>
  <si>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</si>
  <si>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</si>
  <si>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</si>
  <si>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</si>
  <si>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</si>
  <si>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</si>
  <si>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</si>
  <si>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</si>
  <si>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</si>
  <si>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</si>
  <si>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</si>
  <si>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</si>
  <si>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</si>
  <si>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</si>
  <si>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</si>
  <si>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</si>
  <si>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</si>
  <si>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</si>
  <si>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</si>
  <si>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</si>
  <si>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</si>
  <si>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</si>
  <si>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</si>
  <si>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</si>
  <si>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</si>
  <si>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</si>
  <si>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</si>
  <si>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</si>
  <si>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</si>
  <si>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</si>
  <si>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</si>
  <si>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</si>
  <si>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</si>
  <si>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</si>
  <si>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</si>
  <si>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</si>
  <si>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</si>
  <si>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</si>
  <si>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</si>
  <si>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</si>
  <si>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</si>
  <si>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</si>
  <si>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</si>
  <si>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</si>
  <si>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</si>
  <si>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</si>
  <si>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</si>
  <si>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</si>
  <si>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</si>
  <si>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</si>
  <si>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</si>
  <si>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</si>
  <si>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</si>
  <si>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</si>
  <si>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</si>
  <si>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</si>
  <si>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</si>
  <si>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</si>
  <si>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</si>
  <si>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</si>
  <si>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</si>
  <si>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</si>
  <si>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</si>
  <si>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</si>
  <si>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</si>
  <si>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</si>
  <si>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</si>
  <si>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</si>
  <si>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</si>
  <si>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</si>
  <si>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</si>
  <si>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</si>
  <si>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</si>
  <si>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</si>
  <si>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</si>
  <si>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</si>
  <si>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</si>
  <si>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</si>
  <si>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</si>
  <si>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</si>
  <si>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</si>
  <si>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</si>
  <si>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</si>
  <si>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</si>
  <si>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</si>
  <si>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</si>
  <si>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</si>
  <si>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</si>
  <si>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</si>
  <si>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</si>
  <si>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</si>
  <si>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</si>
  <si>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</si>
  <si>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</si>
  <si>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</si>
  <si>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</si>
  <si>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</si>
  <si>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</si>
  <si>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</si>
  <si>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</si>
  <si>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</si>
  <si>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</si>
  <si>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</si>
  <si>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</si>
  <si>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</si>
  <si>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</si>
  <si>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</si>
  <si>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</si>
  <si>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</si>
  <si>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</si>
  <si>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</si>
  <si>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</si>
  <si>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</si>
  <si>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</si>
  <si>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</si>
  <si>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</si>
  <si>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</si>
  <si>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</si>
  <si>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</si>
  <si>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</si>
  <si>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</si>
  <si>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</si>
  <si>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</si>
  <si>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</si>
  <si>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</si>
  <si>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</si>
  <si>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</si>
  <si>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</si>
  <si>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</si>
  <si>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</si>
  <si>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</si>
  <si>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</si>
  <si>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</si>
  <si>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</si>
  <si>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</si>
  <si>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</si>
  <si>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</si>
  <si>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</si>
  <si>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</si>
  <si>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</si>
  <si>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</si>
  <si>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</si>
  <si>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</si>
  <si>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</si>
  <si>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</si>
  <si>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</si>
  <si>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</si>
  <si>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</si>
  <si>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</si>
  <si>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</si>
  <si>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</si>
  <si>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</si>
  <si>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</si>
  <si>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</si>
  <si>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</si>
  <si>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</si>
  <si>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</si>
  <si>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</si>
  <si>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</si>
  <si>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</si>
  <si>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</si>
  <si>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</si>
  <si>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</si>
  <si>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</si>
  <si>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</si>
  <si>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</si>
  <si>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</si>
  <si>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</si>
  <si>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</si>
  <si>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</si>
  <si>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</si>
  <si>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</si>
  <si>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</si>
  <si>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</si>
  <si>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</si>
  <si>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</si>
  <si>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</si>
  <si>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</si>
  <si>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</si>
  <si>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</si>
  <si>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</si>
  <si>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</si>
  <si>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</si>
  <si>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</si>
  <si>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</si>
  <si>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</si>
  <si>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</si>
  <si>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</si>
  <si>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</si>
  <si>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</si>
  <si>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</si>
  <si>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</si>
  <si>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</si>
  <si>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</si>
  <si>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</si>
  <si>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</si>
  <si>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</si>
  <si>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</si>
  <si>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</si>
  <si>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</si>
  <si>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</si>
  <si>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</si>
  <si>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</si>
  <si>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</si>
  <si>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</si>
  <si>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</si>
  <si>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</si>
  <si>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</si>
  <si>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</si>
  <si>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</si>
  <si>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</si>
  <si>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</si>
  <si>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</si>
  <si>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</si>
  <si>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</si>
  <si>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</si>
  <si>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</si>
  <si>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</si>
  <si>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</si>
  <si>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</si>
  <si>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</si>
  <si>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</si>
  <si>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</si>
  <si>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</si>
  <si>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</si>
  <si>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</si>
  <si>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</si>
  <si>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</si>
  <si>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</si>
  <si>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</si>
  <si>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</si>
  <si>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</si>
  <si>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</si>
  <si>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</si>
  <si>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</si>
  <si>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</si>
  <si>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</si>
  <si>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</si>
  <si>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</si>
  <si>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</si>
  <si>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</si>
  <si>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</si>
  <si>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</si>
  <si>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</si>
  <si>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</si>
  <si>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</si>
  <si>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</si>
  <si>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</si>
  <si>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</si>
  <si>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</si>
  <si>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</si>
  <si>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</si>
  <si>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</si>
  <si>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</si>
  <si>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</si>
  <si>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</si>
  <si>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</si>
  <si>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</si>
  <si>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</si>
  <si>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</si>
  <si>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</si>
  <si>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</si>
  <si>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</si>
  <si>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</si>
  <si>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</si>
  <si>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</si>
  <si>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</si>
  <si>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</si>
  <si>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</si>
  <si>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</si>
  <si>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</si>
  <si>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</si>
  <si>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</si>
  <si>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</si>
  <si>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</si>
  <si>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</si>
  <si>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</si>
  <si>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</si>
  <si>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</si>
  <si>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</si>
  <si>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</si>
  <si>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</si>
  <si>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</si>
  <si>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</si>
  <si>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</si>
  <si>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</si>
  <si>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</si>
  <si>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</si>
  <si>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</si>
  <si>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</si>
  <si>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</si>
  <si>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</si>
  <si>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</si>
  <si>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</si>
  <si>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</si>
  <si>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</si>
  <si>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</si>
  <si>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</si>
  <si>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</si>
  <si>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</si>
  <si>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</si>
  <si>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</si>
  <si>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</si>
  <si>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</si>
  <si>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</si>
  <si>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</si>
  <si>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</si>
  <si>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</si>
  <si>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</si>
  <si>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</si>
  <si>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</si>
  <si>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</si>
  <si>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</si>
  <si>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</si>
  <si>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</si>
  <si>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</si>
  <si>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</si>
  <si>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</si>
  <si>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</si>
  <si>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</si>
  <si>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</si>
  <si>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</si>
  <si>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</si>
  <si>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</si>
  <si>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</si>
  <si>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</si>
  <si>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</si>
  <si>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</si>
  <si>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</si>
  <si>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</si>
  <si>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</si>
  <si>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</si>
  <si>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</si>
  <si>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</si>
  <si>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</si>
  <si>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</si>
  <si>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</si>
  <si>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</si>
  <si>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</si>
  <si>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</si>
  <si>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</si>
  <si>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</si>
  <si>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</si>
  <si>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</si>
  <si>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</si>
  <si>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</si>
  <si>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</si>
  <si>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</si>
  <si>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</si>
  <si>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</si>
  <si>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</si>
  <si>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</si>
  <si>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</si>
  <si>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</si>
  <si>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</si>
  <si>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</si>
  <si>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</si>
  <si>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</si>
  <si>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</si>
  <si>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</si>
  <si>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</si>
  <si>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</si>
  <si>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</si>
  <si>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</si>
  <si>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</si>
  <si>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</si>
  <si>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</si>
  <si>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</si>
  <si>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</si>
  <si>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</si>
  <si>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</si>
  <si>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</si>
  <si>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</si>
  <si>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</si>
  <si>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</si>
  <si>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</si>
  <si>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</si>
  <si>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</si>
  <si>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</si>
  <si>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</si>
  <si>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</si>
  <si>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</si>
  <si>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</si>
  <si>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</si>
  <si>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</si>
  <si>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</si>
  <si>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</si>
  <si>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</si>
  <si>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</si>
  <si>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</si>
  <si>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</si>
  <si>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</si>
  <si>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</si>
  <si>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</si>
  <si>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</si>
  <si>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</si>
  <si>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</si>
  <si>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</si>
  <si>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</si>
  <si>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</si>
  <si>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</si>
  <si>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</si>
  <si>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</si>
  <si>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</si>
  <si>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</si>
  <si>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</si>
  <si>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</si>
  <si>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</si>
  <si>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</si>
  <si>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</si>
  <si>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</si>
  <si>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</si>
  <si>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</si>
  <si>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</si>
  <si>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</si>
  <si>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</si>
  <si>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</si>
  <si>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</si>
  <si>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</si>
  <si>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</si>
  <si>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</si>
  <si>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</si>
  <si>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</si>
  <si>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</si>
  <si>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</si>
  <si>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</si>
  <si>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</si>
  <si>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</si>
  <si>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</si>
  <si>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</si>
  <si>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</si>
  <si>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</si>
  <si>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</si>
  <si>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</si>
  <si>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</si>
  <si>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</si>
  <si>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</si>
  <si>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</si>
  <si>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</si>
  <si>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</si>
  <si>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</si>
  <si>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</si>
  <si>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</si>
  <si>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</si>
  <si>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</si>
  <si>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</si>
  <si>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</si>
  <si>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</si>
  <si>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</si>
  <si>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</si>
  <si>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</si>
  <si>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</si>
  <si>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</si>
  <si>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</si>
  <si>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</si>
  <si>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</si>
  <si>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</si>
  <si>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</si>
  <si>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</si>
  <si>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</si>
  <si>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</si>
  <si>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</si>
  <si>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</si>
  <si>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</si>
  <si>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</si>
  <si>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</si>
  <si>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</si>
  <si>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</si>
  <si>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</si>
  <si>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</si>
  <si>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</si>
  <si>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</si>
  <si>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</si>
  <si>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</si>
  <si>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</si>
  <si>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</si>
  <si>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</si>
  <si>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</si>
  <si>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</si>
  <si>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</si>
  <si>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</si>
  <si>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</si>
  <si>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</si>
  <si>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</si>
  <si>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</si>
  <si>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</si>
  <si>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</si>
  <si>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</si>
  <si>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</si>
  <si>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</si>
  <si>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</si>
  <si>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</si>
  <si>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</si>
  <si>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</si>
  <si>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</si>
  <si>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</si>
  <si>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</si>
  <si>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</si>
  <si>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</si>
  <si>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</si>
  <si>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</si>
  <si>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</si>
  <si>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</si>
  <si>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</si>
  <si>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</si>
  <si>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</si>
  <si>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</si>
  <si>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</si>
  <si>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</si>
  <si>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</si>
  <si>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</si>
  <si>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</si>
  <si>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</si>
  <si>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</si>
  <si>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</si>
  <si>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</si>
  <si>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</si>
  <si>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</si>
  <si>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</si>
  <si>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</si>
  <si>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</si>
  <si>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</si>
  <si>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</si>
  <si>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</si>
  <si>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</si>
  <si>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</si>
  <si>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</si>
  <si>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</si>
  <si>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</si>
  <si>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</si>
  <si>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</si>
  <si>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</si>
  <si>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</si>
  <si>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</si>
  <si>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</si>
  <si>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</si>
  <si>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</si>
  <si>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</si>
  <si>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</si>
  <si>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</si>
  <si>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</si>
  <si>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</si>
  <si>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</si>
  <si>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</si>
  <si>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</si>
  <si>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</si>
  <si>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</si>
  <si>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</si>
  <si>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</si>
  <si>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</si>
  <si>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</si>
  <si>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</si>
  <si>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</si>
  <si>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</si>
  <si>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</si>
  <si>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</si>
  <si>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</si>
  <si>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</si>
  <si>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</si>
  <si>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</si>
  <si>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</si>
  <si>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</si>
  <si>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</si>
  <si>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</si>
  <si>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</si>
  <si>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</si>
  <si>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</si>
  <si>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</si>
  <si>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</si>
  <si>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</si>
  <si>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</si>
  <si>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</si>
  <si>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</si>
  <si>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</si>
  <si>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</si>
  <si>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</si>
  <si>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</si>
  <si>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</si>
  <si>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</si>
  <si>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</si>
  <si>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</si>
  <si>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</si>
  <si>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</si>
  <si>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</si>
  <si>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</si>
  <si>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</si>
  <si>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</si>
  <si>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</si>
  <si>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</si>
  <si>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</si>
  <si>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</si>
  <si>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</si>
  <si>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</si>
  <si>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</si>
  <si>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</si>
  <si>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</si>
  <si>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</si>
  <si>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</si>
  <si>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</si>
  <si>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</si>
  <si>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</si>
  <si>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</si>
  <si>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</si>
  <si>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</si>
  <si>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</si>
  <si>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</si>
  <si>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</si>
  <si>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</si>
  <si>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</si>
  <si>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</si>
  <si>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</si>
  <si>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</si>
  <si>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</si>
  <si>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</si>
  <si>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</si>
  <si>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</si>
  <si>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</si>
  <si>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</si>
  <si>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</si>
  <si>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</si>
  <si>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</si>
  <si>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</si>
  <si>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</si>
  <si>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</si>
  <si>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</si>
  <si>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</si>
  <si>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</si>
  <si>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</si>
  <si>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</si>
  <si>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</si>
  <si>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</si>
  <si>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</si>
  <si>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</si>
  <si>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</si>
  <si>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</si>
  <si>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</si>
  <si>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</si>
  <si>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</si>
  <si>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</si>
  <si>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</si>
  <si>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</si>
  <si>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</si>
  <si>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</si>
  <si>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</si>
  <si>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</si>
  <si>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</si>
  <si>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</si>
  <si>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</si>
  <si>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</si>
  <si>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</si>
  <si>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</si>
  <si>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</si>
  <si>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</si>
  <si>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</si>
  <si>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</si>
  <si>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</si>
  <si>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</si>
  <si>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</si>
  <si>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</si>
  <si>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</si>
  <si>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</si>
  <si>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</si>
  <si>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</si>
  <si>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</si>
  <si>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</si>
  <si>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</si>
  <si>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</si>
  <si>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</si>
  <si>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</si>
  <si>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</si>
  <si>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</si>
  <si>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</si>
  <si>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</si>
  <si>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</si>
  <si>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</si>
  <si>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</si>
  <si>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</si>
  <si>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</si>
  <si>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</si>
  <si>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</si>
  <si>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</si>
  <si>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</si>
  <si>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</si>
  <si>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</si>
  <si>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</si>
  <si>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</si>
  <si>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</si>
  <si>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</si>
  <si>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</si>
  <si>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</si>
  <si>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</si>
  <si>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</si>
  <si>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</si>
  <si>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</si>
  <si>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</si>
  <si>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</si>
  <si>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</si>
  <si>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</si>
  <si>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</si>
  <si>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</si>
  <si>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</si>
  <si>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</si>
  <si>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</si>
  <si>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</si>
  <si>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</si>
  <si>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</si>
  <si>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</si>
  <si>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</si>
  <si>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</si>
  <si>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</si>
  <si>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</si>
  <si>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</si>
  <si>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</si>
  <si>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</si>
  <si>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</si>
  <si>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</si>
  <si>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</si>
  <si>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</si>
  <si>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</si>
  <si>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</si>
  <si>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</si>
  <si>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</si>
  <si>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</si>
  <si>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</si>
  <si>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</si>
  <si>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</si>
  <si>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</si>
  <si>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</si>
  <si>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</si>
  <si>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</si>
  <si>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</si>
  <si>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</si>
  <si>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</si>
  <si>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</si>
  <si>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</si>
  <si>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</si>
  <si>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</si>
  <si>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</si>
  <si>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</si>
  <si>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</si>
  <si>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</si>
  <si>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</si>
  <si>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</si>
  <si>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</si>
  <si>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</si>
  <si>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</si>
  <si>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</si>
  <si>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</si>
  <si>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</si>
  <si>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</si>
  <si>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</si>
  <si>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</si>
  <si>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</si>
  <si>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</si>
  <si>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</si>
  <si>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</si>
  <si>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</si>
  <si>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</si>
  <si>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</si>
  <si>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</si>
  <si>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</si>
  <si>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</si>
  <si>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</si>
  <si>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</si>
  <si>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</si>
  <si>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</si>
  <si>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</si>
  <si>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</si>
  <si>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</si>
  <si>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</si>
  <si>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</si>
  <si>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</si>
  <si>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</si>
  <si>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</si>
  <si>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</si>
  <si>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</si>
  <si>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</si>
  <si>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</si>
  <si>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</si>
  <si>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</si>
  <si>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</si>
  <si>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</si>
  <si>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</si>
  <si>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</si>
  <si>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</si>
  <si>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</si>
  <si>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</si>
  <si>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</si>
  <si>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</si>
  <si>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</si>
  <si>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</si>
  <si>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</si>
  <si>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</si>
  <si>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</si>
  <si>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</si>
  <si>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</si>
  <si>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</si>
  <si>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</si>
  <si>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</si>
  <si>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</si>
  <si>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</si>
  <si>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</si>
  <si>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</si>
  <si>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</si>
  <si>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</si>
  <si>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</si>
  <si>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</si>
  <si>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</si>
  <si>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</si>
  <si>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</si>
  <si>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</si>
  <si>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</si>
  <si>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</si>
  <si>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</si>
  <si>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</si>
  <si>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</si>
  <si>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</si>
  <si>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</si>
  <si>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</si>
  <si>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</si>
  <si>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</si>
  <si>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</si>
  <si>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</si>
  <si>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</si>
  <si>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</si>
  <si>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</si>
  <si>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</si>
  <si>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</si>
  <si>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</si>
  <si>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</si>
  <si>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</si>
  <si>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</si>
  <si>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</si>
  <si>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</si>
  <si>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</si>
  <si>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</si>
  <si>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</si>
  <si>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</si>
  <si>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</si>
  <si>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</si>
  <si>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</si>
  <si>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</si>
  <si>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</si>
  <si>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</si>
  <si>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</si>
  <si>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</si>
  <si>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</si>
  <si>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</si>
  <si>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</si>
  <si>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</si>
  <si>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</si>
  <si>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</si>
  <si>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</si>
  <si>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</si>
  <si>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</si>
  <si>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</si>
  <si>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</si>
  <si>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</si>
  <si>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</si>
  <si>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</si>
  <si>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</si>
  <si>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</si>
  <si>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</si>
  <si>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</si>
  <si>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</si>
  <si>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</si>
  <si>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</si>
  <si>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</si>
  <si>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</si>
  <si>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</si>
  <si>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</si>
  <si>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</si>
  <si>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</si>
  <si>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</si>
  <si>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</si>
  <si>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</si>
  <si>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</si>
  <si>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</si>
  <si>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</si>
  <si>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</si>
  <si>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</si>
  <si>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</si>
  <si>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</si>
  <si>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</si>
  <si>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</si>
  <si>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</si>
  <si>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</si>
  <si>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</si>
  <si>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</si>
  <si>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</si>
  <si>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</si>
  <si>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</si>
  <si>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</si>
  <si>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</si>
  <si>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</si>
  <si>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</si>
  <si>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</si>
  <si>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</si>
  <si>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</si>
  <si>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</si>
  <si>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</si>
  <si>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</si>
  <si>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</si>
  <si>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</si>
  <si>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</si>
  <si>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</si>
  <si>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</si>
  <si>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</si>
  <si>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</si>
  <si>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</si>
  <si>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</si>
  <si>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</si>
  <si>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</si>
  <si>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</si>
  <si>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</si>
  <si>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</si>
  <si>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</si>
  <si>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</si>
  <si>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</si>
  <si>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</si>
  <si>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</si>
  <si>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</si>
  <si>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</si>
  <si>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</si>
  <si>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</si>
  <si>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</si>
  <si>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</si>
  <si>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</si>
  <si>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</si>
  <si>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</si>
  <si>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</si>
  <si>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</si>
  <si>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</si>
  <si>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</si>
  <si>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</si>
  <si>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</si>
  <si>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</si>
  <si>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</si>
  <si>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</si>
  <si>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</si>
  <si>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</si>
  <si>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</si>
  <si>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</si>
  <si>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</si>
  <si>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</si>
  <si>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</si>
  <si>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</si>
  <si>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</si>
  <si>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</si>
  <si>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</si>
  <si>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</si>
  <si>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</si>
  <si>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</si>
  <si>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</si>
  <si>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</si>
  <si>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</si>
  <si>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</si>
  <si>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</si>
  <si>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</si>
  <si>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</si>
  <si>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</si>
  <si>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</si>
  <si>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</si>
  <si>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</si>
  <si>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</si>
  <si>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</si>
  <si>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</si>
  <si>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</si>
  <si>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</si>
  <si>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</si>
  <si>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</si>
  <si>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</si>
  <si>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</si>
  <si>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</si>
  <si>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</si>
  <si>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</si>
  <si>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</si>
  <si>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</si>
  <si>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</si>
  <si>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</si>
  <si>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</si>
  <si>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</si>
  <si>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</si>
  <si>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</si>
  <si>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</si>
  <si>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</si>
  <si>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</si>
  <si>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</si>
  <si>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</si>
  <si>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</si>
  <si>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</si>
  <si>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</si>
  <si>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</si>
  <si>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</si>
  <si>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</si>
  <si>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</si>
  <si>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</si>
  <si>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</si>
  <si>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</si>
  <si>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</si>
  <si>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</si>
  <si>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</si>
  <si>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</si>
  <si>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</si>
  <si>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</si>
  <si>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</si>
  <si>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</si>
  <si>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</si>
  <si>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</si>
  <si>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</si>
  <si>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</si>
  <si>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</si>
  <si>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</si>
  <si>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</si>
  <si>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</si>
  <si>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</si>
  <si>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</si>
  <si>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</si>
  <si>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</si>
  <si>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</si>
  <si>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</si>
  <si>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</si>
  <si>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</si>
  <si>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</si>
  <si>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</si>
  <si>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</si>
  <si>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</si>
  <si>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</si>
  <si>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</si>
  <si>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</si>
  <si>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</si>
  <si>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</si>
  <si>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</si>
  <si>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</si>
  <si>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</si>
  <si>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</si>
  <si>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</si>
  <si>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</si>
  <si>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</si>
  <si>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</si>
  <si>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</si>
  <si>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</si>
  <si>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</si>
  <si>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</si>
  <si>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</si>
  <si>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</si>
  <si>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</si>
  <si>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</si>
  <si>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</si>
  <si>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</si>
  <si>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</si>
  <si>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</si>
  <si>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</si>
  <si>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</si>
  <si>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</si>
  <si>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</si>
  <si>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</si>
  <si>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</si>
  <si>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</si>
  <si>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</si>
  <si>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</si>
  <si>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</si>
  <si>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</si>
  <si>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</si>
  <si>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</si>
  <si>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</si>
  <si>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</si>
  <si>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</si>
  <si>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</si>
  <si>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</si>
  <si>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</si>
  <si>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</si>
  <si>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</si>
  <si>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</si>
  <si>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</si>
  <si>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</si>
  <si>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</si>
  <si>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</si>
  <si>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</si>
  <si>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</si>
  <si>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</si>
  <si>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</si>
  <si>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</si>
  <si>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</si>
  <si>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</si>
  <si>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</si>
  <si>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</si>
  <si>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</si>
  <si>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</si>
  <si>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</si>
  <si>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</si>
  <si>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</si>
  <si>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</si>
  <si>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</si>
  <si>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</si>
  <si>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</si>
  <si>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</si>
  <si>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</si>
  <si>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</si>
  <si>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</si>
  <si>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</si>
  <si>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</si>
  <si>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</si>
  <si>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</si>
  <si>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</si>
  <si>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</si>
  <si>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</si>
  <si>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</si>
  <si>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</si>
  <si>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</si>
  <si>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</si>
  <si>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</si>
  <si>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</si>
  <si>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</si>
  <si>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</si>
  <si>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</si>
  <si>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</si>
  <si>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</si>
  <si>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</si>
  <si>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</si>
  <si>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</si>
  <si>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</si>
  <si>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</si>
  <si>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</si>
  <si>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</si>
  <si>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</si>
  <si>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</si>
  <si>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</si>
  <si>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</si>
  <si>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</si>
  <si>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</si>
  <si>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</si>
  <si>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</si>
  <si>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</si>
  <si>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</si>
  <si>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</si>
  <si>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</si>
  <si>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</si>
  <si>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</si>
  <si>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</si>
  <si>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</si>
  <si>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</si>
  <si>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</si>
  <si>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</si>
  <si>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</si>
  <si>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</si>
  <si>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</si>
  <si>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</si>
  <si>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</si>
  <si>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</si>
  <si>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</si>
  <si>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</si>
  <si>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</si>
  <si>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</si>
  <si>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</si>
  <si>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</si>
  <si>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</si>
  <si>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</si>
  <si>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</si>
  <si>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</si>
  <si>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</si>
  <si>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</si>
  <si>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</si>
  <si>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</si>
  <si>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</si>
  <si>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</si>
  <si>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</si>
  <si>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</si>
  <si>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</si>
  <si>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</si>
  <si>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</si>
  <si>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</si>
  <si>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</si>
  <si>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</si>
  <si>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</si>
  <si>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</si>
  <si>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</si>
  <si>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</si>
  <si>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</si>
  <si>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</si>
  <si>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</si>
  <si>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</si>
  <si>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</si>
  <si>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</si>
  <si>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</si>
  <si>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</si>
  <si>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</si>
  <si>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</si>
  <si>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</si>
  <si>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</si>
  <si>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</si>
  <si>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</si>
  <si>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</si>
  <si>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</si>
  <si>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</si>
  <si>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</si>
  <si>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</si>
  <si>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</si>
  <si>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</si>
  <si>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</si>
  <si>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</si>
  <si>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</si>
  <si>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</si>
  <si>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</si>
  <si>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</si>
  <si>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</si>
  <si>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</si>
  <si>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</si>
  <si>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</si>
  <si>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</si>
  <si>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</si>
  <si>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</si>
  <si>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</si>
  <si>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</si>
  <si>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</si>
  <si>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</si>
  <si>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</si>
  <si>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</si>
  <si>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</si>
  <si>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</si>
  <si>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</si>
  <si>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</si>
  <si>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</si>
  <si>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</si>
  <si>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</si>
  <si>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</si>
  <si>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</si>
  <si>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</si>
  <si>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</si>
  <si>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</si>
  <si>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</si>
  <si>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</si>
  <si>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</si>
  <si>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</si>
  <si>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</si>
  <si>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</si>
  <si>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</si>
  <si>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</si>
  <si>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</si>
  <si>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</si>
  <si>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</si>
  <si>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</si>
  <si>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</si>
  <si>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</si>
  <si>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</si>
  <si>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</si>
  <si>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</si>
  <si>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</si>
  <si>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</si>
  <si>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</si>
  <si>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</si>
  <si>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</si>
  <si>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</si>
  <si>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</si>
  <si>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</si>
  <si>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</si>
  <si>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</si>
  <si>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</si>
  <si>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</si>
  <si>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</si>
  <si>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</si>
  <si>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</si>
  <si>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</si>
  <si>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</si>
  <si>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</si>
  <si>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</si>
  <si>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</si>
  <si>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</si>
  <si>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</si>
  <si>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</si>
  <si>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</si>
  <si>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</si>
  <si>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</si>
  <si>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</si>
  <si>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</si>
  <si>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</si>
  <si>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</si>
  <si>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</si>
  <si>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</si>
  <si>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</si>
  <si>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</si>
  <si>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</si>
  <si>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</si>
  <si>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</si>
  <si>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</si>
  <si>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</si>
  <si>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</si>
  <si>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</si>
  <si>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</si>
  <si>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</si>
  <si>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</si>
  <si>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</si>
  <si>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</si>
  <si>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</si>
  <si>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</si>
  <si>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</si>
  <si>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</si>
  <si>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</si>
  <si>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</si>
  <si>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</si>
  <si>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</si>
  <si>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</si>
  <si>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</si>
  <si>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</si>
  <si>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</si>
  <si>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</si>
  <si>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</si>
  <si>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</si>
  <si>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</si>
  <si>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</si>
  <si>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</si>
  <si>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</si>
  <si>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</si>
  <si>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</si>
  <si>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</si>
  <si>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</si>
  <si>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</si>
  <si>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</si>
  <si>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</si>
  <si>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</si>
  <si>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</si>
  <si>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</si>
  <si>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</si>
  <si>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</si>
  <si>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</si>
  <si>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</si>
  <si>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</si>
  <si>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</si>
  <si>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</si>
  <si>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</si>
  <si>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</si>
  <si>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</si>
  <si>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</si>
  <si>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</si>
  <si>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</si>
  <si>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</si>
  <si>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</si>
  <si>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</si>
  <si>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</si>
  <si>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</si>
  <si>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</si>
  <si>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</si>
  <si>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</si>
  <si>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</si>
  <si>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</si>
  <si>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</si>
  <si>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</si>
  <si>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</si>
  <si>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</si>
  <si>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</si>
  <si>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</si>
  <si>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</si>
  <si>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</si>
  <si>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</si>
  <si>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</si>
  <si>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</si>
  <si>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</si>
  <si>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</si>
  <si>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</si>
  <si>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</si>
  <si>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</si>
  <si>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</si>
  <si>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</si>
  <si>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</si>
  <si>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</si>
  <si>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</si>
  <si>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</si>
  <si>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</si>
  <si>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</si>
  <si>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</si>
  <si>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</si>
  <si>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</si>
  <si>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</si>
  <si>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</si>
  <si>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</si>
  <si>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</si>
  <si>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</si>
  <si>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</si>
  <si>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</si>
  <si>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</si>
  <si>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</si>
  <si>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</si>
  <si>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</si>
  <si>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</si>
  <si>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</si>
  <si>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</si>
  <si>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</si>
  <si>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</si>
  <si>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</si>
  <si>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</si>
  <si>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</si>
  <si>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</si>
  <si>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</si>
  <si>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</si>
  <si>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</si>
  <si>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</si>
  <si>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</si>
  <si>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</si>
  <si>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</si>
  <si>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</si>
  <si>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</si>
  <si>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</si>
  <si>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</si>
  <si>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</si>
  <si>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</si>
  <si>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</si>
  <si>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</si>
  <si>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</si>
  <si>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</si>
  <si>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</si>
  <si>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</si>
  <si>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</si>
  <si>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</si>
  <si>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</si>
  <si>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</si>
  <si>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</si>
  <si>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</si>
  <si>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</si>
  <si>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</si>
  <si>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</si>
  <si>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</si>
  <si>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</si>
  <si>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</si>
  <si>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</si>
  <si>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</si>
  <si>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</si>
  <si>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</si>
  <si>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</si>
  <si>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</si>
  <si>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</si>
  <si>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</si>
  <si>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</si>
  <si>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</si>
  <si>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</si>
  <si>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</si>
  <si>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</si>
  <si>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</si>
  <si>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</si>
  <si>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</si>
  <si>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</si>
  <si>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</si>
  <si>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</si>
  <si>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</si>
  <si>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</si>
  <si>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</si>
  <si>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</si>
  <si>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</si>
  <si>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</si>
  <si>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</si>
  <si>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</si>
  <si>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</si>
  <si>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</si>
  <si>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</si>
  <si>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</si>
  <si>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</si>
  <si>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</si>
  <si>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</si>
  <si>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</si>
  <si>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</si>
  <si>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</si>
  <si>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</si>
  <si>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</si>
  <si>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</si>
  <si>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</si>
  <si>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</si>
  <si>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</si>
  <si>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</si>
  <si>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</si>
  <si>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</si>
  <si>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</si>
  <si>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</si>
  <si>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</si>
  <si>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</si>
  <si>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</si>
  <si>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</si>
  <si>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</si>
  <si>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</si>
  <si>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</si>
  <si>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</si>
  <si>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</si>
  <si>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</si>
  <si>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</si>
  <si>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</si>
  <si>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</si>
  <si>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</si>
  <si>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</si>
  <si>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</si>
  <si>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</si>
  <si>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</si>
  <si>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</si>
  <si>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</si>
  <si>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</si>
  <si>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</si>
  <si>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</si>
  <si>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</si>
  <si>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</si>
  <si>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</si>
  <si>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</si>
  <si>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</si>
  <si>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</si>
  <si>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</si>
  <si>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</si>
  <si>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</si>
  <si>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</si>
  <si>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</si>
  <si>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</si>
  <si>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</si>
  <si>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</si>
  <si>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</si>
  <si>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</si>
  <si>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</si>
  <si>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</si>
  <si>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</si>
  <si>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</si>
  <si>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</si>
  <si>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</si>
  <si>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</si>
  <si>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</si>
  <si>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</si>
  <si>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</si>
  <si>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</si>
  <si>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</si>
  <si>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</si>
  <si>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</si>
  <si>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</si>
  <si>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</si>
  <si>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</si>
  <si>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</si>
  <si>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</si>
  <si>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</si>
  <si>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</si>
  <si>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</si>
  <si>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</si>
  <si>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</si>
  <si>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</si>
  <si>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</si>
  <si>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</si>
  <si>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</si>
  <si>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</si>
  <si>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</si>
  <si>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</si>
  <si>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</si>
  <si>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</si>
  <si>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</si>
  <si>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</si>
  <si>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</si>
  <si>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</si>
  <si>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</si>
  <si>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</si>
  <si>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</si>
  <si>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</si>
  <si>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</si>
  <si>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</si>
  <si>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</si>
  <si>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</si>
  <si>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</si>
  <si>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</si>
  <si>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</si>
  <si>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</si>
  <si>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</si>
  <si>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</si>
  <si>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</si>
  <si>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</si>
  <si>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</si>
  <si>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</si>
  <si>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</si>
  <si>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</si>
  <si>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</si>
  <si>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</si>
  <si>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</si>
  <si>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</si>
  <si>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</si>
  <si>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</si>
  <si>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</si>
  <si>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</si>
  <si>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</si>
  <si>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</si>
  <si>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</si>
  <si>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</si>
  <si>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</si>
  <si>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</si>
  <si>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</si>
  <si>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</si>
  <si>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</si>
  <si>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</si>
  <si>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</si>
  <si>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</si>
  <si>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</si>
  <si>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</si>
  <si>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</si>
  <si>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</si>
  <si>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</si>
  <si>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</si>
  <si>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</si>
  <si>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</si>
  <si>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</si>
  <si>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</si>
  <si>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</si>
  <si>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</si>
  <si>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</si>
  <si>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</si>
  <si>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</si>
  <si>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</si>
  <si>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</si>
  <si>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</si>
  <si>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</si>
  <si>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</si>
  <si>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</si>
  <si>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</si>
  <si>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</si>
  <si>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</si>
  <si>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</si>
  <si>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</si>
  <si>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</si>
  <si>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</si>
  <si>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</si>
  <si>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</si>
  <si>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</si>
  <si>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</si>
  <si>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</si>
  <si>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</si>
  <si>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</si>
  <si>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</si>
  <si>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</si>
  <si>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</si>
  <si>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</si>
  <si>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</si>
  <si>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</si>
  <si>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</si>
  <si>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</si>
  <si>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</si>
  <si>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</si>
  <si>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</si>
  <si>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</si>
  <si>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</si>
  <si>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</si>
  <si>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</si>
  <si>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</si>
  <si>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</si>
  <si>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</si>
  <si>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</si>
  <si>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</si>
  <si>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</si>
  <si>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</si>
  <si>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</si>
  <si>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</si>
  <si>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</si>
  <si>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</si>
  <si>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</si>
  <si>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</si>
  <si>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</si>
  <si>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</si>
  <si>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</si>
  <si>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</si>
  <si>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</si>
  <si>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</si>
  <si>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</si>
  <si>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</si>
  <si>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</si>
  <si>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</si>
  <si>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</si>
  <si>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</si>
  <si>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</si>
  <si>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</si>
  <si>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</si>
  <si>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</si>
  <si>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</si>
  <si>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</si>
  <si>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</si>
  <si>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</si>
  <si>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</si>
  <si>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</si>
  <si>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</si>
  <si>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</si>
  <si>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</si>
  <si>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</si>
  <si>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</si>
  <si>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</si>
  <si>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</si>
  <si>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</si>
  <si>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</si>
  <si>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</si>
  <si>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</si>
  <si>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</si>
  <si>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</si>
  <si>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</si>
  <si>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</si>
  <si>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</si>
  <si>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</si>
  <si>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</si>
  <si>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</si>
  <si>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</si>
  <si>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</si>
  <si>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</si>
  <si>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</si>
  <si>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</si>
  <si>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</si>
  <si>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</si>
  <si>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</si>
  <si>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</si>
  <si>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</si>
  <si>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</si>
  <si>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</si>
  <si>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</si>
  <si>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</si>
  <si>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</si>
  <si>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</si>
  <si>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</si>
  <si>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</si>
  <si>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</si>
  <si>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</si>
  <si>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</si>
  <si>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</si>
  <si>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</si>
  <si>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</si>
  <si>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</si>
  <si>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</si>
  <si>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</si>
  <si>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</si>
  <si>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</si>
  <si>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</si>
  <si>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</si>
  <si>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</si>
  <si>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</si>
  <si>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</si>
  <si>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</si>
  <si>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</si>
  <si>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</si>
  <si>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</si>
  <si>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</si>
  <si>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</si>
  <si>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</si>
  <si>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</si>
  <si>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</si>
  <si>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</si>
  <si>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</si>
  <si>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</si>
  <si>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</si>
  <si>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</si>
  <si>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</si>
  <si>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</si>
  <si>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</si>
  <si>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</si>
  <si>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</si>
  <si>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</si>
  <si>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</si>
  <si>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</si>
  <si>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</si>
  <si>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</si>
  <si>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</si>
  <si>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</si>
  <si>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</si>
  <si>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</si>
  <si>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</si>
  <si>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</si>
  <si>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</si>
  <si>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</si>
  <si>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</si>
  <si>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</si>
  <si>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</si>
  <si>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</si>
  <si>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</si>
  <si>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</si>
  <si>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</si>
  <si>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</si>
  <si>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</si>
  <si>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</si>
  <si>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</si>
  <si>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</si>
  <si>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</si>
  <si>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</si>
  <si>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</si>
  <si>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</si>
  <si>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</si>
  <si>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</si>
  <si>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</si>
  <si>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</si>
  <si>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</si>
  <si>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</si>
  <si>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</si>
  <si>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</si>
  <si>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</si>
  <si>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</si>
  <si>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</si>
  <si>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</si>
  <si>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</si>
  <si>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</si>
  <si>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</si>
  <si>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</si>
  <si>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</si>
  <si>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</si>
  <si>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</si>
  <si>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</si>
  <si>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</si>
  <si>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</si>
  <si>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</si>
  <si>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</si>
  <si>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</si>
  <si>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</si>
  <si>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</si>
  <si>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</si>
  <si>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</si>
  <si>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</si>
  <si>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</si>
  <si>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</si>
  <si>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</si>
  <si>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</si>
  <si>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</si>
  <si>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</si>
  <si>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</si>
  <si>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</si>
  <si>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</si>
  <si>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</si>
  <si>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</si>
  <si>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</si>
  <si>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</si>
  <si>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</si>
  <si>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</si>
  <si>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</si>
  <si>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</si>
  <si>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</si>
  <si>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</si>
  <si>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</si>
  <si>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</si>
  <si>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</si>
  <si>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</si>
  <si>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</si>
  <si>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</si>
  <si>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</si>
  <si>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</si>
  <si>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</si>
  <si>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</si>
  <si>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</si>
  <si>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</si>
  <si>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</si>
  <si>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</si>
  <si>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</si>
  <si>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</si>
  <si>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</si>
  <si>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</si>
  <si>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</si>
  <si>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</si>
  <si>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</si>
  <si>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</si>
  <si>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</si>
  <si>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</si>
  <si>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</si>
  <si>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</si>
  <si>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</si>
  <si>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</si>
  <si>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</si>
  <si>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</si>
  <si>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</si>
  <si>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</si>
  <si>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</si>
  <si>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</si>
  <si>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</si>
  <si>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</si>
  <si>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</si>
  <si>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</si>
  <si>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</si>
  <si>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</si>
  <si>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</si>
  <si>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</si>
  <si>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</si>
  <si>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</si>
  <si>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</si>
  <si>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</si>
  <si>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</si>
  <si>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</si>
  <si>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</si>
  <si>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</si>
  <si>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</si>
  <si>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</si>
  <si>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</si>
  <si>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</si>
  <si>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</si>
  <si>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</si>
  <si>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</si>
  <si>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</si>
  <si>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</si>
  <si>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</si>
  <si>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</si>
  <si>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</si>
  <si>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</si>
  <si>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</si>
  <si>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</si>
  <si>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</si>
  <si>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</si>
  <si>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</si>
  <si>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</si>
  <si>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</si>
  <si>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</si>
  <si>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</si>
  <si>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</si>
  <si>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</si>
  <si>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</si>
  <si>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</si>
  <si>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</si>
  <si>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</si>
  <si>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</si>
  <si>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</si>
  <si>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</si>
  <si>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</si>
  <si>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</si>
  <si>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</si>
  <si>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</si>
  <si>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</si>
  <si>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</si>
  <si>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</si>
  <si>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</si>
  <si>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</si>
  <si>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</si>
  <si>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</si>
  <si>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</si>
  <si>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</si>
  <si>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</si>
  <si>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</si>
  <si>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</si>
  <si>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</si>
  <si>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</si>
  <si>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</si>
  <si>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</si>
  <si>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</si>
  <si>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</si>
  <si>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</si>
  <si>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</si>
  <si>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</si>
  <si>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</si>
  <si>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</si>
  <si>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</si>
  <si>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</si>
  <si>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</si>
  <si>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</si>
  <si>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</si>
  <si>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</si>
  <si>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</si>
  <si>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</si>
  <si>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</si>
  <si>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</si>
  <si>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</si>
  <si>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</si>
  <si>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</si>
  <si>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</si>
  <si>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</si>
  <si>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</si>
  <si>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</si>
  <si>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</si>
  <si>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</si>
  <si>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</si>
  <si>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</si>
  <si>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</si>
  <si>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</si>
  <si>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</si>
  <si>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</si>
  <si>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</si>
  <si>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</si>
  <si>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</si>
  <si>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</si>
  <si>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</si>
  <si>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</si>
  <si>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</si>
  <si>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</si>
  <si>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</si>
  <si>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</si>
  <si>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</si>
  <si>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</si>
  <si>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</si>
  <si>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</si>
  <si>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</si>
  <si>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</si>
  <si>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</si>
  <si>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</si>
  <si>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</si>
  <si>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</si>
  <si>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</si>
  <si>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</si>
  <si>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</si>
  <si>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</si>
  <si>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</si>
  <si>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</si>
  <si>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</si>
  <si>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</si>
  <si>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</si>
  <si>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</si>
  <si>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</si>
  <si>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</si>
  <si>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</si>
  <si>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</si>
  <si>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</si>
  <si>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</si>
  <si>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</si>
  <si>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</si>
  <si>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</si>
  <si>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</si>
  <si>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</si>
  <si>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</si>
  <si>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</si>
  <si>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</si>
  <si>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</si>
  <si>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</si>
  <si>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</si>
  <si>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</si>
  <si>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</si>
  <si>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</si>
  <si>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</si>
  <si>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</si>
  <si>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</si>
  <si>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</si>
  <si>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</si>
  <si>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</si>
  <si>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</si>
  <si>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</si>
  <si>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</si>
  <si>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</si>
  <si>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</si>
  <si>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</si>
  <si>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</si>
  <si>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</si>
  <si>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</si>
  <si>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</si>
  <si>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</si>
  <si>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</si>
  <si>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</si>
  <si>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</si>
  <si>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</si>
  <si>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</si>
  <si>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</si>
  <si>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</si>
  <si>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</si>
  <si>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</si>
  <si>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</si>
  <si>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</si>
  <si>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</si>
  <si>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</si>
  <si>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</si>
  <si>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</si>
  <si>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</si>
  <si>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</si>
  <si>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</si>
  <si>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</si>
  <si>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</si>
  <si>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</si>
  <si>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</si>
  <si>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</si>
  <si>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</si>
  <si>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</si>
  <si>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</si>
  <si>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</si>
  <si>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</si>
  <si>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</si>
  <si>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</si>
  <si>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</si>
  <si>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</si>
  <si>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</si>
  <si>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</si>
  <si>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</si>
  <si>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</si>
  <si>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</si>
  <si>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</si>
  <si>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</si>
  <si>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</si>
  <si>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</si>
  <si>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</si>
  <si>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</si>
  <si>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</si>
  <si>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</si>
  <si>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</si>
  <si>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</si>
  <si>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</si>
  <si>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</si>
  <si>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</si>
  <si>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</si>
  <si>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</si>
  <si>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</si>
  <si>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</si>
  <si>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</si>
  <si>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</si>
  <si>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</si>
  <si>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</si>
  <si>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</si>
  <si>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</si>
  <si>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</si>
  <si>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</si>
  <si>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</si>
  <si>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</si>
  <si>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</si>
  <si>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</si>
  <si>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</si>
  <si>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</si>
  <si>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</si>
  <si>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</si>
  <si>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</si>
  <si>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</si>
  <si>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</si>
  <si>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</si>
  <si>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</si>
  <si>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</si>
  <si>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</si>
  <si>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</si>
  <si>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</si>
  <si>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</si>
  <si>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</si>
  <si>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</si>
  <si>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</si>
  <si>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</si>
  <si>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</si>
  <si>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</si>
  <si>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</si>
  <si>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</si>
  <si>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</si>
  <si>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</si>
  <si>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</si>
  <si>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</si>
  <si>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</si>
  <si>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</si>
  <si>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</si>
  <si>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</si>
  <si>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</si>
  <si>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</si>
  <si>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</si>
  <si>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</si>
  <si>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</si>
  <si>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</si>
  <si>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</si>
  <si>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</si>
  <si>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</si>
  <si>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</si>
  <si>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</si>
  <si>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</si>
  <si>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</si>
  <si>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</si>
  <si>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</si>
  <si>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</si>
  <si>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</si>
  <si>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</si>
  <si>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</si>
  <si>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</si>
  <si>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</si>
  <si>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</si>
  <si>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</si>
  <si>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</si>
  <si>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</si>
  <si>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</si>
  <si>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</si>
  <si>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</si>
  <si>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</si>
  <si>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</si>
  <si>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</si>
  <si>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</si>
  <si>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</si>
  <si>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</si>
  <si>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</si>
  <si>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</si>
  <si>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</si>
  <si>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</si>
  <si>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</si>
  <si>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</si>
  <si>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</si>
  <si>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</si>
  <si>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</si>
  <si>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</si>
  <si>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</si>
  <si>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</si>
  <si>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</si>
  <si>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</si>
  <si>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</si>
  <si>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</si>
  <si>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</si>
  <si>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</si>
  <si>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</si>
  <si>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</si>
  <si>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</si>
  <si>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</si>
  <si>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</si>
  <si>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</si>
  <si>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</si>
  <si>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</si>
  <si>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</si>
  <si>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</si>
  <si>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</si>
  <si>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</si>
  <si>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</si>
  <si>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</si>
  <si>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</si>
  <si>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</si>
  <si>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</si>
  <si>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</si>
  <si>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</si>
  <si>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</si>
  <si>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</si>
  <si>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</si>
  <si>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</si>
  <si>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</si>
  <si>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</si>
  <si>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</si>
  <si>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</si>
  <si>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</si>
  <si>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</si>
  <si>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</si>
  <si>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</si>
  <si>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</si>
  <si>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</si>
  <si>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</si>
  <si>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</si>
  <si>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</si>
  <si>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</si>
  <si>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</si>
  <si>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</si>
  <si>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</si>
  <si>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</si>
  <si>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</si>
  <si>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</si>
  <si>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</si>
  <si>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</si>
  <si>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</si>
  <si>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</si>
  <si>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</si>
  <si>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</si>
  <si>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</si>
  <si>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</si>
  <si>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</si>
  <si>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</si>
  <si>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</si>
  <si>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</si>
  <si>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</si>
  <si>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</si>
  <si>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</si>
  <si>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</si>
  <si>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</si>
  <si>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</si>
  <si>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</si>
  <si>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</si>
  <si>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</si>
  <si>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</si>
  <si>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</si>
  <si>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</si>
  <si>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</si>
  <si>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</si>
  <si>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</si>
  <si>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</si>
  <si>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</si>
  <si>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</si>
  <si>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</si>
  <si>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</si>
  <si>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</si>
  <si>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</si>
  <si>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</si>
  <si>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</si>
  <si>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</si>
  <si>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</si>
  <si>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</si>
  <si>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</si>
  <si>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</si>
  <si>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</si>
  <si>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</si>
  <si>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</si>
  <si>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</si>
  <si>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</si>
  <si>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</si>
  <si>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</si>
  <si>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</si>
  <si>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</si>
  <si>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</si>
  <si>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</si>
  <si>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</si>
  <si>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</si>
  <si>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</si>
  <si>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</si>
  <si>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</si>
  <si>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</si>
  <si>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</si>
  <si>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</si>
  <si>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</si>
  <si>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</si>
  <si>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</si>
  <si>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</si>
  <si>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</si>
  <si>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</si>
  <si>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</si>
  <si>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</si>
  <si>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</si>
  <si>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</si>
  <si>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</si>
  <si>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</si>
  <si>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</si>
  <si>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</si>
  <si>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</si>
  <si>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</si>
  <si>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</si>
  <si>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</si>
  <si>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</si>
  <si>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</si>
  <si>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</si>
  <si>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</si>
  <si>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</si>
  <si>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</si>
  <si>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</si>
  <si>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</si>
  <si>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</si>
  <si>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</si>
  <si>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</si>
  <si>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</si>
  <si>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</si>
  <si>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</si>
  <si>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</si>
  <si>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</si>
  <si>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</si>
  <si>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</si>
  <si>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</si>
  <si>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</si>
  <si>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</si>
  <si>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</si>
  <si>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</si>
  <si>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</si>
  <si>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</si>
  <si>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</si>
  <si>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</si>
  <si>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</si>
  <si>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</si>
  <si>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</si>
  <si>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</si>
  <si>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</si>
  <si>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</si>
  <si>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</si>
  <si>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</si>
  <si>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</si>
  <si>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</si>
  <si>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</si>
  <si>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</si>
  <si>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</si>
  <si>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</si>
  <si>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</si>
  <si>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</si>
  <si>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</si>
  <si>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</si>
  <si>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</si>
  <si>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</si>
  <si>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</si>
  <si>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</si>
  <si>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</si>
  <si>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</si>
  <si>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</si>
  <si>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</si>
  <si>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</si>
  <si>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</si>
  <si>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</si>
  <si>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</si>
  <si>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</si>
  <si>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</si>
  <si>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</si>
  <si>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</si>
  <si>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</si>
  <si>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</si>
  <si>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</si>
  <si>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</si>
  <si>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</si>
  <si>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</si>
  <si>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</si>
  <si>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</si>
  <si>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</si>
  <si>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</si>
  <si>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</si>
  <si>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</si>
  <si>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</si>
  <si>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</si>
  <si>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</si>
  <si>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</si>
  <si>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</si>
  <si>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</si>
  <si>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</si>
  <si>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</si>
  <si>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</si>
  <si>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</si>
  <si>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</si>
  <si>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</si>
  <si>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</si>
  <si>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</si>
  <si>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</si>
  <si>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</si>
  <si>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</si>
  <si>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</si>
  <si>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</si>
  <si>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</si>
  <si>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</si>
  <si>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</si>
  <si>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</si>
  <si>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</si>
  <si>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</si>
  <si>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</si>
  <si>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</si>
  <si>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</si>
  <si>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</si>
  <si>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</si>
  <si>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</si>
  <si>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</si>
  <si>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</si>
  <si>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</si>
  <si>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</si>
  <si>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</si>
  <si>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</si>
  <si>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</si>
  <si>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</si>
  <si>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</si>
  <si>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</si>
  <si>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</si>
  <si>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</si>
  <si>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</si>
  <si>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</si>
  <si>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</si>
  <si>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</si>
  <si>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</si>
  <si>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</si>
  <si>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</si>
  <si>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</si>
  <si>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</si>
  <si>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</si>
  <si>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</si>
  <si>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</si>
  <si>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</si>
  <si>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</si>
  <si>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</si>
  <si>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</si>
  <si>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</si>
  <si>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</si>
  <si>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</si>
  <si>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</si>
  <si>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</si>
  <si>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</si>
  <si>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</si>
  <si>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</si>
  <si>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</si>
  <si>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</si>
  <si>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</si>
  <si>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</si>
  <si>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</si>
  <si>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</si>
  <si>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</si>
  <si>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</si>
  <si>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</si>
  <si>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</si>
  <si>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</si>
  <si>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</si>
  <si>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</si>
  <si>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</si>
  <si>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</si>
  <si>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</si>
  <si>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</si>
  <si>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</si>
  <si>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</si>
  <si>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</si>
  <si>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</si>
  <si>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</si>
  <si>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</si>
  <si>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</si>
  <si>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</si>
  <si>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</si>
  <si>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</si>
  <si>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</si>
  <si>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</si>
  <si>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</si>
  <si>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</si>
  <si>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</si>
  <si>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</si>
  <si>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</si>
  <si>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</si>
  <si>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</si>
  <si>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</si>
  <si>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</si>
  <si>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</si>
  <si>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</si>
  <si>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</si>
  <si>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</si>
  <si>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</si>
  <si>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</si>
  <si>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</si>
  <si>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</si>
  <si>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</si>
  <si>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</si>
  <si>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</si>
  <si>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</si>
  <si>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</si>
  <si>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</si>
  <si>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</si>
  <si>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</si>
  <si>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</si>
  <si>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</si>
  <si>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</si>
  <si>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</si>
  <si>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</si>
  <si>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</si>
  <si>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</si>
  <si>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</si>
  <si>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</si>
  <si>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</si>
  <si>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</si>
  <si>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</si>
  <si>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</si>
  <si>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</si>
  <si>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</si>
  <si>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</si>
  <si>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</si>
  <si>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</si>
  <si>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</si>
  <si>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</si>
  <si>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</si>
  <si>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</si>
  <si>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</si>
  <si>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</si>
  <si>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</si>
  <si>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</si>
  <si>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</si>
  <si>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</si>
  <si>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</si>
  <si>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</si>
  <si>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</si>
  <si>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</si>
  <si>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</si>
  <si>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</si>
  <si>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</si>
  <si>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</si>
  <si>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</si>
  <si>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</si>
  <si>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</si>
  <si>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</si>
  <si>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</si>
  <si>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</si>
  <si>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</si>
  <si>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</si>
  <si>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</si>
  <si>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</si>
  <si>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</si>
  <si>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</si>
  <si>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</si>
  <si>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</si>
  <si>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</si>
  <si>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</si>
  <si>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</si>
  <si>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</si>
  <si>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</si>
  <si>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</si>
  <si>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</si>
  <si>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</si>
  <si>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</si>
  <si>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</si>
  <si>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</si>
  <si>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</si>
  <si>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</si>
  <si>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</si>
  <si>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</si>
  <si>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</si>
  <si>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</si>
  <si>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</si>
  <si>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</si>
  <si>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</si>
  <si>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</si>
  <si>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</si>
  <si>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</si>
  <si>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</si>
  <si>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</si>
  <si>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</si>
  <si>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</si>
  <si>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</si>
  <si>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</si>
  <si>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</si>
  <si>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</si>
  <si>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</si>
  <si>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</si>
  <si>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</si>
  <si>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</si>
  <si>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</si>
  <si>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</si>
  <si>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</si>
  <si>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</si>
  <si>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</si>
  <si>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</si>
  <si>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</si>
  <si>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</si>
  <si>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</si>
  <si>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</si>
  <si>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</si>
  <si>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</si>
  <si>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</si>
  <si>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</si>
  <si>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</si>
  <si>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</si>
  <si>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</si>
  <si>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</si>
  <si>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</si>
  <si>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</si>
  <si>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</si>
  <si>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</si>
  <si>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</si>
  <si>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</si>
  <si>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</si>
  <si>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</si>
  <si>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</si>
  <si>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</si>
  <si>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</si>
  <si>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</si>
  <si>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</si>
  <si>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</si>
  <si>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</si>
  <si>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</si>
  <si>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</si>
  <si>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</si>
  <si>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</si>
  <si>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</si>
  <si>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</si>
  <si>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</si>
  <si>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</si>
  <si>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</si>
  <si>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</si>
  <si>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</si>
  <si>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</si>
  <si>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</si>
  <si>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</si>
  <si>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</si>
  <si>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</si>
  <si>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</si>
  <si>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</si>
  <si>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</si>
  <si>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</si>
  <si>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</si>
  <si>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</si>
  <si>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</si>
  <si>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</si>
  <si>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</si>
  <si>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</si>
  <si>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</si>
  <si>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</si>
  <si>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</si>
  <si>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</si>
  <si>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</si>
  <si>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</si>
  <si>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</si>
  <si>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</si>
  <si>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</si>
  <si>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</si>
  <si>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</si>
  <si>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</si>
  <si>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</si>
  <si>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</si>
  <si>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</si>
  <si>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</si>
  <si>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</si>
  <si>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</si>
  <si>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</si>
  <si>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</si>
  <si>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</si>
  <si>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</si>
  <si>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</si>
  <si>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</si>
  <si>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</si>
  <si>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</si>
  <si>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</si>
  <si>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</si>
  <si>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</si>
  <si>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</si>
  <si>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</si>
  <si>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</si>
  <si>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</si>
  <si>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</si>
  <si>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</si>
  <si>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</si>
  <si>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</si>
  <si>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</si>
  <si>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</si>
  <si>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</si>
  <si>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</si>
  <si>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</si>
  <si>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</si>
  <si>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</si>
  <si>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</si>
  <si>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</si>
  <si>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</si>
  <si>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</si>
  <si>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</si>
  <si>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</si>
  <si>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</si>
  <si>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</si>
  <si>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</si>
  <si>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</si>
  <si>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</si>
  <si>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</si>
  <si>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</si>
  <si>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</si>
  <si>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</si>
  <si>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</si>
  <si>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</si>
  <si>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</si>
  <si>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</si>
  <si>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</si>
  <si>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</si>
  <si>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</si>
  <si>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</si>
  <si>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</si>
  <si>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</si>
  <si>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</si>
  <si>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</si>
  <si>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</si>
  <si>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</si>
  <si>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</si>
  <si>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</si>
  <si>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</si>
  <si>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</si>
  <si>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</si>
  <si>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</si>
  <si>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</si>
  <si>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</si>
  <si>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</si>
  <si>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</si>
  <si>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</si>
  <si>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</si>
  <si>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</si>
  <si>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</si>
  <si>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</si>
  <si>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</si>
  <si>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</si>
  <si>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</si>
  <si>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</si>
  <si>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</si>
  <si>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</si>
  <si>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</si>
  <si>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</si>
  <si>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</si>
  <si>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</si>
  <si>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</si>
  <si>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</si>
  <si>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</si>
  <si>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</si>
  <si>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</si>
  <si>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</si>
  <si>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</si>
  <si>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</si>
  <si>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</si>
  <si>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</si>
  <si>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</si>
  <si>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</si>
  <si>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</si>
  <si>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</si>
  <si>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</si>
  <si>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</si>
  <si>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</si>
  <si>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</si>
  <si>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</si>
  <si>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</si>
  <si>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</si>
  <si>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</si>
  <si>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</si>
  <si>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</si>
  <si>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</si>
  <si>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</si>
  <si>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</si>
  <si>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</si>
  <si>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</si>
  <si>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</si>
  <si>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</si>
  <si>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</si>
  <si>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</si>
  <si>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</si>
  <si>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</si>
  <si>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</si>
  <si>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</si>
  <si>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</si>
  <si>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</si>
  <si>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</si>
  <si>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</si>
  <si>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</si>
  <si>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</si>
  <si>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</si>
  <si>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</si>
  <si>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</si>
  <si>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</si>
  <si>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</si>
  <si>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</si>
  <si>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</si>
  <si>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</si>
  <si>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</si>
  <si>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</si>
  <si>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</si>
  <si>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</si>
  <si>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</si>
  <si>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</si>
  <si>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</si>
  <si>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</si>
  <si>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</si>
  <si>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</si>
  <si>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</si>
  <si>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</si>
  <si>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</si>
  <si>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</si>
  <si>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</si>
  <si>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</si>
  <si>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</si>
  <si>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</si>
  <si>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</si>
  <si>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</si>
  <si>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</si>
  <si>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</si>
  <si>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</si>
  <si>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</si>
  <si>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</si>
  <si>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</si>
  <si>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</si>
  <si>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</si>
  <si>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</si>
  <si>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</si>
  <si>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</si>
  <si>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</si>
  <si>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</si>
  <si>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</si>
  <si>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</si>
  <si>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</si>
  <si>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</si>
  <si>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</si>
  <si>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</si>
  <si>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</si>
  <si>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</si>
  <si>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</si>
  <si>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</si>
  <si>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</si>
  <si>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</si>
  <si>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</si>
  <si>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</si>
  <si>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</si>
  <si>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</si>
  <si>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</si>
  <si>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</si>
  <si>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</si>
  <si>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</si>
  <si>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</si>
  <si>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</si>
  <si>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</si>
  <si>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</si>
  <si>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</si>
  <si>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</si>
  <si>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</si>
  <si>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</si>
  <si>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</si>
  <si>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</si>
  <si>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</si>
  <si>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</si>
  <si>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</si>
  <si>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</si>
  <si>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</si>
  <si>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</si>
  <si>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</si>
  <si>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</si>
  <si>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</si>
  <si>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</si>
  <si>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</si>
  <si>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</si>
  <si>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</si>
  <si>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</si>
  <si>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</si>
  <si>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</si>
  <si>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</si>
  <si>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</si>
  <si>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</si>
  <si>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</si>
  <si>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</si>
  <si>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</si>
  <si>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</si>
  <si>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</si>
  <si>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</si>
  <si>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</si>
  <si>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</si>
  <si>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</si>
  <si>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</si>
  <si>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</si>
  <si>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</si>
  <si>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</si>
  <si>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</si>
  <si>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</si>
  <si>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</si>
  <si>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</si>
  <si>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</si>
  <si>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</si>
  <si>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</si>
  <si>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</si>
  <si>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</si>
  <si>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</si>
  <si>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</si>
  <si>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</si>
  <si>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</si>
  <si>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</si>
  <si>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</si>
  <si>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</si>
  <si>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</si>
  <si>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</si>
  <si>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</si>
  <si>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</si>
  <si>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</si>
  <si>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</si>
  <si>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</si>
  <si>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</si>
  <si>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</si>
  <si>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</si>
  <si>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</si>
  <si>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</si>
  <si>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</si>
  <si>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</si>
  <si>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</si>
  <si>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</si>
  <si>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</si>
  <si>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</si>
  <si>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</si>
  <si>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</si>
  <si>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</si>
  <si>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</si>
  <si>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</si>
  <si>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</si>
  <si>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</si>
  <si>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</si>
  <si>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</si>
  <si>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</si>
  <si>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</si>
  <si>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</si>
  <si>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</si>
  <si>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</si>
  <si>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</si>
  <si>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</si>
  <si>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</si>
  <si>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</si>
  <si>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</si>
  <si>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</si>
  <si>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</si>
  <si>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</si>
  <si>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</si>
  <si>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</si>
  <si>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</si>
  <si>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</si>
  <si>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</si>
  <si>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</si>
  <si>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</si>
  <si>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</si>
  <si>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</si>
  <si>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</si>
  <si>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</si>
  <si>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</si>
  <si>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</si>
  <si>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</si>
  <si>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</si>
  <si>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</si>
  <si>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</si>
  <si>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</si>
  <si>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</si>
  <si>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</si>
  <si>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</si>
  <si>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</si>
  <si>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</si>
  <si>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</si>
  <si>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</si>
  <si>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</si>
  <si>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</si>
  <si>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</si>
  <si>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</si>
  <si>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</si>
  <si>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</si>
  <si>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</si>
  <si>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</si>
  <si>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</si>
  <si>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</si>
  <si>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</si>
  <si>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</si>
  <si>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</si>
  <si>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</si>
  <si>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</si>
  <si>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</si>
  <si>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</si>
  <si>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</si>
  <si>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</si>
  <si>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</si>
  <si>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</si>
  <si>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</si>
  <si>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</si>
  <si>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</si>
  <si>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</si>
  <si>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</si>
  <si>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</si>
  <si>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</si>
  <si>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</si>
  <si>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</si>
  <si>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</si>
  <si>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</si>
  <si>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</si>
  <si>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</si>
  <si>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</si>
  <si>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</si>
  <si>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</si>
  <si>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</si>
  <si>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</si>
  <si>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</si>
  <si>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</si>
  <si>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</si>
  <si>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</si>
  <si>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</si>
  <si>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</si>
  <si>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</si>
  <si>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</si>
  <si>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</si>
  <si>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</si>
  <si>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</si>
  <si>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</si>
  <si>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</si>
  <si>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</si>
  <si>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</si>
  <si>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</si>
  <si>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</si>
  <si>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</si>
  <si>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</si>
  <si>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</si>
  <si>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</si>
  <si>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</si>
  <si>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</si>
  <si>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</si>
  <si>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</si>
  <si>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</si>
  <si>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</si>
  <si>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</si>
  <si>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</si>
  <si>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</si>
  <si>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</si>
  <si>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</si>
  <si>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</si>
  <si>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</si>
  <si>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</si>
  <si>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</si>
  <si>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</si>
  <si>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</si>
  <si>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</si>
  <si>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</si>
  <si>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</si>
  <si>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</si>
  <si>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</si>
  <si>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</si>
  <si>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</si>
  <si>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</si>
  <si>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</si>
  <si>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</si>
  <si>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</si>
  <si>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</si>
  <si>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</si>
  <si>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</si>
  <si>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</si>
  <si>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</si>
  <si>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</si>
  <si>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</si>
  <si>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</si>
  <si>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</si>
  <si>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</si>
  <si>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</si>
  <si>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</si>
  <si>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</si>
  <si>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</si>
  <si>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</si>
  <si>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</si>
  <si>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</si>
  <si>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</si>
  <si>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</si>
  <si>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</si>
  <si>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</si>
  <si>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</si>
  <si>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</si>
  <si>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</si>
  <si>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</si>
  <si>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</si>
  <si>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</si>
  <si>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</si>
  <si>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</si>
  <si>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</si>
  <si>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</si>
  <si>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</si>
  <si>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</si>
  <si>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</si>
  <si>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</si>
  <si>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</si>
  <si>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</si>
  <si>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</si>
  <si>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</si>
  <si>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</si>
  <si>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</si>
  <si>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</si>
  <si>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</si>
  <si>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</si>
  <si>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</si>
  <si>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</si>
  <si>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</si>
  <si>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</si>
  <si>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</si>
  <si>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</si>
  <si>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</si>
  <si>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</si>
  <si>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</si>
  <si>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</si>
  <si>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</si>
  <si>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</si>
  <si>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</si>
  <si>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</si>
  <si>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</si>
  <si>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</si>
  <si>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</si>
  <si>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</si>
  <si>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</si>
  <si>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</si>
  <si>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</si>
  <si>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</si>
  <si>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</si>
  <si>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</si>
  <si>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</si>
  <si>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</si>
  <si>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</si>
  <si>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</si>
  <si>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</si>
  <si>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</si>
  <si>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</si>
  <si>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</si>
  <si>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</si>
  <si>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</si>
  <si>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</si>
  <si>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</si>
  <si>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</si>
  <si>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</si>
  <si>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</si>
  <si>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</si>
  <si>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</si>
  <si>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</si>
  <si>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</si>
  <si>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</si>
  <si>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</si>
  <si>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</si>
  <si>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</si>
  <si>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</si>
  <si>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</si>
  <si>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</si>
  <si>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</si>
  <si>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</si>
  <si>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</si>
  <si>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</si>
  <si>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</si>
  <si>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</si>
  <si>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</si>
  <si>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</si>
  <si>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</si>
  <si>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</si>
  <si>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</si>
  <si>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</si>
  <si>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</si>
  <si>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</si>
  <si>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</si>
  <si>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</si>
  <si>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</si>
  <si>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</si>
  <si>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</si>
  <si>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</si>
  <si>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</si>
  <si>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</si>
  <si>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</si>
  <si>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</si>
  <si>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</si>
  <si>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</si>
  <si>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</si>
  <si>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</si>
  <si>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</si>
  <si>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</si>
  <si>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</si>
  <si>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</si>
  <si>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</si>
  <si>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</si>
  <si>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</si>
  <si>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</si>
  <si>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</si>
  <si>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</si>
  <si>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</si>
  <si>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</si>
  <si>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</si>
  <si>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</si>
  <si>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</si>
  <si>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</si>
  <si>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</si>
  <si>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</si>
  <si>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</si>
  <si>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</si>
  <si>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</si>
  <si>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</si>
  <si>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</si>
  <si>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</si>
  <si>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</si>
  <si>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</si>
  <si>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</si>
  <si>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</si>
  <si>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</si>
  <si>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</si>
  <si>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</si>
  <si>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</si>
  <si>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</si>
  <si>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</si>
  <si>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</si>
  <si>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</si>
  <si>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</si>
  <si>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</si>
  <si>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</si>
  <si>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</si>
  <si>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</si>
  <si>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</si>
  <si>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</si>
  <si>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</si>
  <si>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</si>
  <si>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</si>
  <si>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</si>
  <si>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</si>
  <si>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</si>
  <si>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</si>
  <si>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</si>
  <si>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</si>
  <si>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</si>
  <si>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</si>
  <si>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</si>
  <si>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</si>
  <si>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</si>
  <si>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</si>
  <si>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</si>
  <si>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</si>
  <si>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</si>
  <si>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</si>
  <si>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</si>
  <si>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</si>
  <si>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</si>
  <si>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</si>
  <si>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</si>
  <si>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</si>
  <si>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</si>
  <si>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</si>
  <si>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</si>
  <si>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</si>
  <si>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</si>
  <si>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</si>
  <si>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</si>
  <si>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</si>
  <si>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</si>
  <si>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</si>
  <si>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</si>
  <si>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</si>
  <si>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</si>
  <si>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</si>
  <si>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</si>
  <si>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</si>
  <si>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</si>
  <si>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</si>
  <si>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</si>
  <si>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</si>
  <si>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</si>
  <si>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</si>
  <si>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</si>
  <si>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</si>
  <si>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</si>
  <si>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</si>
  <si>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</si>
  <si>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</si>
  <si>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</si>
  <si>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</si>
  <si>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</si>
  <si>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</si>
  <si>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</si>
  <si>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</si>
  <si>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</si>
  <si>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</si>
  <si>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</si>
  <si>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</si>
  <si>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</si>
  <si>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</si>
  <si>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</si>
  <si>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</si>
  <si>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</si>
  <si>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</si>
  <si>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</si>
  <si>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</si>
  <si>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</si>
  <si>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</si>
  <si>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</si>
  <si>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</si>
  <si>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</si>
  <si>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</si>
  <si>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</si>
  <si>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</si>
  <si>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</si>
  <si>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</si>
  <si>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</si>
  <si>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</si>
  <si>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</si>
  <si>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</si>
  <si>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</si>
  <si>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</si>
  <si>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</si>
  <si>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</si>
  <si>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</si>
  <si>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</si>
  <si>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</si>
  <si>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</si>
  <si>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</si>
  <si>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</si>
  <si>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</si>
  <si>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</si>
  <si>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</si>
  <si>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</si>
  <si>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</si>
  <si>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</si>
  <si>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</si>
  <si>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</si>
  <si>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</si>
  <si>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</si>
  <si>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</si>
  <si>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</si>
  <si>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</si>
  <si>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</si>
  <si>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</si>
  <si>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</si>
  <si>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</si>
  <si>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</si>
  <si>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</si>
  <si>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</si>
  <si>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</si>
  <si>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</si>
  <si>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</si>
  <si>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</si>
  <si>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</si>
  <si>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</si>
  <si>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</si>
  <si>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</si>
  <si>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</si>
  <si>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</si>
  <si>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</si>
  <si>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</si>
  <si>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</si>
  <si>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</si>
  <si>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</si>
  <si>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</si>
  <si>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</si>
  <si>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</si>
  <si>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</si>
  <si>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</si>
  <si>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</si>
  <si>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</si>
  <si>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</si>
  <si>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</si>
  <si>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</si>
  <si>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</si>
  <si>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</si>
  <si>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</si>
  <si>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</si>
  <si>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</si>
  <si>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</si>
  <si>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</si>
  <si>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</si>
  <si>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</si>
  <si>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</si>
  <si>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</si>
  <si>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</si>
  <si>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</si>
  <si>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</si>
  <si>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</si>
  <si>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</si>
  <si>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</si>
  <si>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</si>
  <si>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</si>
  <si>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</si>
  <si>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</si>
  <si>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</si>
  <si>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</si>
  <si>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</si>
  <si>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</si>
  <si>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</si>
  <si>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</si>
  <si>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</si>
  <si>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</si>
  <si>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</si>
  <si>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</si>
  <si>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</si>
  <si>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</si>
  <si>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</si>
  <si>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</si>
  <si>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</si>
  <si>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</si>
  <si>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</si>
  <si>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</si>
  <si>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</si>
  <si>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</si>
  <si>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</si>
  <si>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</si>
  <si>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</si>
  <si>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</si>
  <si>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</si>
  <si>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</si>
  <si>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</si>
  <si>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</si>
  <si>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</si>
  <si>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</si>
  <si>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</si>
  <si>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</si>
  <si>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</si>
  <si>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</si>
  <si>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</si>
  <si>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</si>
  <si>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</si>
  <si>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</si>
  <si>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</si>
  <si>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</si>
  <si>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</si>
  <si>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</si>
  <si>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</si>
  <si>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</si>
  <si>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</si>
  <si>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</si>
  <si>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</si>
  <si>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</si>
  <si>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</si>
  <si>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</si>
  <si>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</si>
  <si>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</si>
  <si>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</si>
  <si>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</si>
  <si>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</si>
  <si>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</si>
  <si>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</si>
  <si>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</si>
  <si>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</si>
  <si>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</si>
  <si>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</si>
  <si>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</si>
  <si>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</si>
  <si>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</si>
  <si>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</si>
  <si>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</si>
  <si>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</si>
  <si>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</si>
  <si>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</si>
  <si>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</si>
  <si>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</si>
  <si>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</si>
  <si>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</si>
  <si>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</si>
  <si>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</si>
  <si>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</si>
  <si>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</si>
  <si>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</si>
  <si>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</si>
  <si>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</si>
  <si>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</si>
  <si>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</si>
  <si>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</si>
  <si>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</si>
  <si>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</si>
  <si>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</si>
  <si>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</si>
  <si>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</si>
  <si>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</si>
  <si>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</si>
  <si>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</si>
  <si>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</si>
  <si>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</si>
  <si>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</si>
  <si>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</si>
  <si>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</si>
  <si>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</si>
  <si>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</si>
  <si>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</si>
  <si>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</si>
  <si>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</si>
  <si>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</si>
  <si>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</si>
  <si>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</si>
  <si>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</si>
  <si>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</si>
  <si>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</si>
  <si>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</si>
  <si>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</si>
  <si>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</si>
  <si>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</si>
  <si>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</si>
  <si>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</si>
  <si>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</si>
  <si>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</si>
  <si>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</si>
  <si>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</si>
  <si>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</si>
  <si>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</si>
  <si>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</si>
  <si>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</si>
  <si>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</si>
  <si>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</si>
  <si>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</si>
  <si>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</si>
  <si>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</si>
  <si>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</si>
  <si>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</si>
  <si>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</si>
  <si>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</si>
  <si>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</si>
  <si>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</si>
  <si>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</si>
  <si>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</si>
  <si>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</si>
  <si>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</si>
  <si>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</si>
  <si>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</si>
  <si>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</si>
  <si>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</si>
  <si>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</si>
  <si>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</si>
  <si>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</si>
  <si>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</si>
  <si>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</si>
  <si>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</si>
  <si>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</si>
  <si>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</si>
  <si>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</si>
  <si>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</si>
  <si>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</si>
  <si>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</si>
  <si>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</si>
  <si>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</si>
  <si>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</si>
  <si>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</si>
  <si>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</si>
  <si>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</si>
  <si>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</si>
  <si>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</si>
  <si>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</si>
  <si>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</si>
  <si>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</si>
  <si>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</si>
  <si>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</si>
  <si>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</si>
  <si>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</si>
  <si>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</si>
  <si>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</si>
  <si>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</si>
  <si>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</si>
  <si>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</si>
  <si>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</si>
  <si>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</si>
  <si>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</si>
  <si>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</si>
  <si>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</si>
  <si>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</si>
  <si>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</si>
  <si>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</si>
  <si>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</si>
  <si>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</si>
  <si>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</si>
  <si>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</si>
  <si>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</si>
  <si>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</si>
  <si>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</si>
  <si>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</si>
  <si>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</si>
  <si>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</si>
  <si>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</si>
  <si>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</si>
  <si>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</si>
  <si>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</si>
  <si>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</si>
  <si>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</si>
  <si>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</si>
  <si>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</si>
  <si>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</si>
  <si>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</si>
  <si>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</si>
  <si>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</si>
  <si>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</si>
  <si>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</si>
  <si>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</si>
  <si>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</si>
  <si>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</si>
  <si>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</si>
  <si>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</si>
  <si>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</si>
  <si>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</si>
  <si>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</si>
  <si>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</si>
  <si>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</si>
  <si>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</si>
  <si>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</si>
  <si>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</si>
  <si>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</si>
  <si>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</si>
  <si>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</si>
  <si>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</si>
  <si>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</si>
  <si>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</si>
  <si>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</si>
  <si>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</si>
  <si>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</si>
  <si>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</si>
  <si>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</si>
  <si>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</si>
  <si>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</si>
  <si>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</si>
  <si>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</si>
  <si>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</si>
  <si>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</si>
  <si>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</si>
  <si>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</si>
  <si>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</si>
  <si>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</si>
  <si>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</si>
  <si>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</si>
  <si>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</si>
  <si>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</si>
  <si>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</si>
  <si>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</si>
  <si>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</si>
  <si>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</si>
  <si>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</si>
  <si>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</si>
  <si>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</si>
  <si>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</si>
  <si>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</si>
  <si>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</si>
  <si>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</si>
  <si>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</si>
  <si>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</si>
  <si>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</si>
  <si>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</si>
  <si>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</si>
  <si>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</si>
  <si>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</si>
  <si>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</si>
  <si>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</si>
  <si>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</si>
  <si>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</si>
  <si>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</si>
  <si>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</si>
  <si>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</si>
  <si>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</si>
  <si>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</si>
  <si>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</si>
  <si>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</si>
  <si>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</si>
  <si>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</si>
  <si>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</si>
  <si>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</si>
  <si>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</si>
  <si>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</si>
  <si>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</si>
  <si>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</si>
  <si>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</si>
  <si>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</si>
  <si>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</si>
  <si>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</si>
  <si>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</si>
  <si>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</si>
  <si>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</si>
  <si>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</si>
  <si>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</si>
  <si>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</si>
  <si>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</si>
  <si>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</si>
  <si>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</si>
  <si>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</si>
  <si>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</si>
  <si>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</si>
  <si>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</si>
  <si>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</si>
  <si>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</si>
  <si>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</si>
  <si>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</si>
  <si>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</si>
  <si>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</si>
  <si>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</si>
  <si>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</si>
  <si>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</si>
  <si>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</si>
  <si>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</si>
  <si>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</si>
  <si>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</si>
  <si>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</si>
  <si>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</si>
  <si>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</si>
  <si>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</si>
  <si>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</si>
  <si>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</si>
  <si>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</si>
  <si>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</si>
  <si>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</si>
  <si>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</si>
  <si>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</si>
  <si>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</si>
  <si>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</si>
  <si>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</si>
  <si>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</si>
  <si>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</si>
  <si>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</si>
  <si>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</si>
  <si>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</si>
  <si>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</si>
  <si>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</si>
  <si>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</si>
  <si>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</si>
  <si>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</si>
  <si>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</si>
  <si>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</si>
  <si>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</si>
  <si>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</si>
  <si>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</si>
  <si>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</si>
  <si>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</si>
  <si>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</si>
  <si>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</si>
  <si>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</si>
  <si>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</si>
  <si>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</si>
  <si>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</si>
  <si>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</si>
  <si>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</si>
  <si>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</si>
  <si>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</si>
  <si>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</si>
  <si>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</si>
  <si>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</si>
  <si>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</si>
  <si>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</si>
  <si>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</si>
  <si>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</si>
  <si>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</si>
  <si>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</si>
  <si>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</si>
  <si>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</si>
  <si>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</si>
  <si>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</si>
  <si>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</si>
  <si>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</si>
  <si>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</si>
  <si>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</si>
  <si>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</si>
  <si>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</si>
  <si>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</si>
  <si>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</si>
  <si>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</si>
  <si>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</si>
  <si>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</si>
  <si>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</si>
  <si>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</si>
  <si>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</si>
  <si>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</si>
  <si>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</si>
  <si>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</si>
  <si>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</si>
  <si>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</si>
  <si>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</si>
  <si>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</si>
  <si>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</si>
  <si>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</si>
  <si>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</si>
  <si>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</si>
  <si>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</si>
  <si>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</si>
  <si>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</si>
  <si>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</si>
  <si>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</si>
  <si>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</si>
  <si>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</si>
  <si>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</si>
  <si>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</si>
  <si>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</si>
  <si>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</si>
  <si>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</si>
  <si>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</si>
  <si>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</si>
  <si>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</si>
  <si>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</si>
  <si>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</si>
  <si>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</si>
  <si>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</si>
  <si>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</si>
  <si>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</si>
  <si>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</si>
  <si>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</si>
  <si>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</si>
  <si>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</si>
  <si>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</si>
  <si>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</si>
  <si>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</si>
  <si>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</si>
  <si>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</si>
  <si>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</si>
  <si>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</si>
  <si>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</si>
  <si>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</si>
  <si>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</si>
  <si>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</si>
  <si>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</si>
  <si>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</si>
  <si>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</si>
  <si>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</si>
  <si>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</si>
  <si>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</si>
  <si>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</si>
  <si>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</si>
  <si>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</si>
  <si>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</si>
  <si>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</si>
  <si>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</si>
  <si>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</si>
  <si>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</si>
  <si>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</si>
  <si>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</si>
  <si>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</si>
  <si>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</si>
  <si>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</si>
  <si>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</si>
  <si>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</si>
  <si>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</si>
  <si>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</si>
  <si>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</si>
  <si>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</si>
  <si>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</si>
  <si>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</si>
  <si>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</si>
  <si>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</si>
  <si>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</si>
  <si>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</si>
  <si>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</si>
  <si>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</si>
  <si>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</si>
  <si>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</si>
  <si>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</si>
  <si>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</si>
  <si>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</si>
  <si>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</si>
  <si>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</si>
  <si>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</si>
  <si>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</si>
  <si>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</si>
  <si>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</si>
  <si>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</si>
  <si>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</si>
  <si>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</si>
  <si>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</si>
  <si>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</si>
  <si>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</si>
  <si>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</si>
  <si>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</si>
  <si>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</si>
  <si>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</si>
  <si>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</si>
  <si>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</si>
  <si>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</si>
  <si>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</si>
  <si>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</si>
  <si>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</si>
  <si>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</si>
  <si>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</si>
  <si>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</si>
  <si>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</si>
  <si>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</si>
  <si>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</si>
  <si>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</si>
  <si>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</si>
  <si>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</si>
  <si>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</si>
  <si>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</si>
  <si>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</si>
  <si>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</si>
  <si>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</si>
  <si>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</si>
  <si>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</si>
  <si>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</si>
  <si>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</si>
  <si>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</si>
  <si>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</si>
  <si>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</si>
  <si>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</si>
  <si>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</si>
  <si>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</si>
  <si>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</si>
  <si>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</si>
  <si>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</si>
  <si>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</si>
  <si>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</si>
  <si>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</si>
  <si>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</si>
  <si>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</si>
  <si>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</si>
  <si>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</si>
  <si>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</si>
  <si>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</si>
  <si>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</si>
  <si>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</si>
  <si>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</si>
  <si>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</si>
  <si>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</si>
  <si>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</si>
  <si>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</si>
  <si>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</si>
  <si>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</si>
  <si>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</si>
  <si>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</si>
  <si>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</si>
  <si>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</si>
  <si>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</si>
  <si>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</si>
  <si>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</si>
  <si>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</si>
  <si>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</si>
  <si>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</si>
  <si>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</si>
  <si>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</si>
  <si>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</si>
  <si>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</si>
  <si>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</si>
  <si>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</si>
  <si>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</si>
  <si>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</si>
  <si>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</si>
  <si>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</si>
  <si>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</si>
  <si>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</si>
  <si>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</si>
  <si>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</si>
  <si>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</si>
  <si>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</si>
  <si>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</si>
  <si>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</si>
  <si>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</si>
  <si>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</si>
  <si>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</si>
  <si>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</si>
  <si>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</si>
  <si>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</si>
  <si>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</si>
  <si>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</si>
  <si>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</si>
  <si>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</si>
  <si>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</si>
  <si>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</si>
  <si>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</si>
  <si>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</si>
  <si>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</si>
  <si>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</si>
  <si>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</si>
  <si>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</si>
  <si>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</si>
  <si>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</si>
  <si>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</si>
  <si>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</si>
  <si>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</si>
  <si>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</si>
  <si>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</si>
  <si>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</si>
  <si>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</si>
  <si>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</si>
  <si>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</si>
  <si>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</si>
  <si>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</si>
  <si>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</si>
  <si>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</si>
  <si>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</si>
  <si>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</si>
  <si>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</si>
  <si>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</si>
  <si>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</si>
  <si>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</si>
  <si>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</si>
  <si>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</si>
  <si>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</si>
  <si>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</si>
  <si>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</si>
  <si>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</si>
  <si>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</si>
  <si>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</si>
  <si>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</si>
  <si>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</si>
  <si>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</si>
  <si>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</si>
  <si>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</si>
  <si>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</si>
  <si>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</si>
  <si>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</si>
  <si>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</si>
  <si>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</si>
  <si>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</si>
  <si>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</si>
  <si>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</si>
  <si>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</si>
  <si>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</si>
  <si>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</si>
  <si>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</si>
  <si>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</si>
  <si>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</si>
  <si>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</si>
  <si>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</si>
  <si>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</si>
  <si>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</si>
  <si>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</si>
  <si>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</si>
  <si>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</si>
  <si>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</si>
  <si>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</si>
  <si>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</si>
  <si>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</si>
  <si>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</si>
  <si>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</si>
  <si>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</si>
  <si>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</si>
  <si>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</si>
  <si>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</si>
  <si>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</si>
  <si>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</si>
  <si>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</si>
  <si>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</si>
  <si>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</si>
  <si>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</si>
  <si>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</si>
  <si>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</si>
  <si>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</si>
  <si>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</si>
  <si>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</si>
  <si>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</si>
  <si>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</si>
  <si>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</si>
  <si>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</si>
  <si>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</si>
  <si>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</si>
  <si>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</si>
  <si>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</si>
  <si>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</si>
  <si>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</si>
  <si>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</si>
  <si>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</si>
  <si>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</si>
  <si>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</si>
  <si>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</si>
  <si>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</si>
  <si>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</si>
  <si>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</si>
  <si>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</si>
  <si>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</si>
  <si>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</si>
  <si>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</si>
  <si>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</si>
  <si>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</si>
  <si>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</si>
  <si>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</si>
  <si>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</si>
  <si>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</si>
  <si>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</si>
  <si>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</si>
  <si>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</si>
  <si>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</si>
  <si>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</si>
  <si>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</si>
  <si>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</si>
  <si>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</si>
  <si>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</si>
  <si>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</si>
  <si>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</si>
  <si>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</si>
  <si>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</si>
  <si>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</si>
  <si>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</si>
  <si>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</si>
  <si>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</si>
  <si>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</si>
  <si>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</si>
  <si>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</si>
  <si>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</si>
  <si>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</si>
  <si>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</si>
  <si>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</si>
  <si>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</si>
  <si>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</si>
  <si>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</si>
  <si>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</si>
  <si>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</si>
  <si>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</si>
  <si>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</si>
  <si>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</si>
  <si>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</si>
  <si>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</si>
  <si>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</si>
  <si>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</si>
  <si>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</si>
  <si>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</si>
  <si>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</si>
  <si>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</si>
  <si>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</si>
  <si>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</si>
  <si>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</si>
  <si>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</si>
  <si>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</si>
  <si>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</si>
  <si>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</si>
  <si>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</si>
  <si>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</si>
  <si>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</si>
  <si>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</si>
  <si>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</si>
  <si>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</si>
  <si>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</si>
  <si>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</si>
  <si>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</si>
  <si>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</si>
  <si>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</si>
  <si>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</si>
  <si>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</si>
  <si>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</si>
  <si>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</si>
  <si>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</si>
  <si>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</si>
  <si>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</si>
  <si>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</si>
  <si>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</si>
  <si>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</si>
  <si>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</si>
  <si>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</si>
  <si>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</si>
  <si>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</si>
  <si>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</si>
  <si>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</si>
  <si>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</si>
  <si>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</si>
  <si>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</si>
  <si>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</si>
  <si>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</si>
  <si>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</si>
  <si>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</si>
  <si>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</si>
  <si>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</si>
  <si>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</si>
  <si>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</si>
  <si>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</si>
  <si>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</si>
  <si>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</si>
  <si>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</si>
  <si>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</si>
  <si>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</si>
  <si>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</si>
  <si>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</si>
  <si>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</si>
  <si>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</si>
  <si>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</si>
  <si>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</si>
  <si>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</si>
  <si>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</si>
  <si>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</si>
  <si>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</si>
  <si>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</si>
  <si>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</si>
  <si>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</si>
  <si>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</si>
  <si>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</si>
  <si>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</si>
  <si>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</si>
  <si>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</si>
  <si>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</si>
  <si>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</si>
  <si>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</si>
  <si>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</si>
  <si>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</si>
  <si>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</si>
  <si>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</si>
  <si>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</si>
  <si>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</si>
  <si>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</si>
  <si>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</si>
  <si>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</si>
  <si>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</si>
  <si>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</si>
  <si>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</si>
  <si>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</si>
  <si>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</si>
  <si>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</si>
  <si>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</si>
  <si>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</si>
  <si>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</si>
  <si>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</si>
  <si>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</si>
  <si>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</si>
  <si>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</si>
  <si>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</si>
  <si>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</si>
  <si>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</si>
  <si>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</si>
  <si>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</si>
  <si>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</si>
  <si>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</si>
  <si>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</si>
  <si>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</si>
  <si>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</si>
  <si>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</si>
  <si>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</si>
  <si>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</si>
  <si>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</si>
  <si>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</si>
  <si>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</si>
  <si>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</si>
  <si>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</si>
  <si>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</si>
  <si>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</si>
  <si>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</si>
  <si>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</si>
  <si>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</si>
  <si>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</si>
  <si>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</si>
  <si>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</si>
  <si>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</si>
  <si>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</si>
  <si>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</si>
  <si>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</si>
  <si>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</si>
  <si>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</si>
  <si>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</si>
  <si>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</si>
  <si>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</si>
  <si>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</si>
  <si>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</si>
  <si>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</si>
  <si>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</si>
  <si>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</si>
  <si>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</si>
  <si>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</si>
  <si>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</si>
  <si>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</si>
  <si>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</si>
  <si>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</si>
  <si>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</si>
  <si>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</si>
  <si>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</si>
  <si>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</si>
  <si>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</si>
  <si>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</si>
  <si>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</si>
  <si>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</si>
  <si>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</si>
  <si>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</si>
  <si>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</si>
  <si>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</si>
  <si>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</si>
  <si>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</si>
  <si>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</si>
  <si>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</si>
  <si>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</si>
  <si>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</si>
  <si>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</si>
  <si>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</si>
  <si>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</si>
  <si>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</si>
  <si>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</si>
  <si>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</si>
  <si>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</si>
  <si>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</si>
  <si>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</si>
  <si>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</si>
  <si>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</si>
  <si>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</si>
  <si>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</si>
  <si>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</si>
  <si>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</si>
  <si>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</si>
  <si>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</si>
  <si>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</si>
  <si>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</si>
  <si>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</si>
  <si>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</si>
  <si>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</si>
  <si>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</si>
  <si>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</si>
  <si>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</si>
  <si>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</si>
  <si>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</si>
  <si>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</si>
  <si>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</si>
  <si>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</si>
  <si>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</si>
  <si>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</si>
  <si>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</si>
  <si>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</si>
  <si>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</si>
  <si>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</si>
  <si>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</si>
  <si>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</si>
  <si>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</si>
  <si>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</si>
  <si>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</si>
  <si>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</si>
  <si>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</si>
  <si>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</si>
  <si>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</si>
  <si>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</si>
  <si>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</si>
  <si>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</si>
  <si>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</si>
  <si>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</si>
  <si>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</si>
  <si>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</si>
  <si>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</si>
  <si>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</si>
  <si>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</si>
  <si>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</si>
  <si>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</si>
  <si>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</si>
  <si>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</si>
  <si>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</si>
  <si>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</si>
  <si>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</si>
  <si>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</si>
  <si>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</si>
  <si>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</si>
  <si>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</si>
  <si>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</si>
  <si>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</si>
  <si>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</si>
  <si>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</si>
  <si>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</si>
  <si>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</si>
  <si>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</si>
  <si>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</si>
  <si>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</si>
  <si>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</si>
  <si>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</si>
  <si>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</si>
  <si>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</si>
  <si>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</si>
  <si>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</si>
  <si>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</si>
  <si>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</si>
  <si>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</si>
  <si>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</si>
  <si>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</si>
  <si>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</si>
  <si>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</si>
  <si>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</si>
  <si>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</si>
  <si>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</si>
  <si>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</si>
  <si>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</si>
  <si>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</si>
  <si>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</si>
  <si>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</si>
  <si>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</si>
  <si>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</si>
  <si>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</si>
  <si>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</si>
  <si>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</si>
  <si>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</si>
  <si>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</si>
  <si>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</si>
  <si>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</si>
  <si>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</si>
  <si>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</si>
  <si>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</si>
  <si>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</si>
  <si>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</si>
  <si>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</si>
  <si>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</si>
  <si>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</si>
  <si>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</si>
  <si>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</si>
  <si>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</si>
  <si>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</si>
  <si>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</si>
  <si>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</si>
  <si>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</si>
  <si>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</si>
  <si>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</si>
  <si>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</si>
  <si>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</si>
  <si>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</si>
  <si>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</si>
  <si>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</si>
  <si>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</si>
  <si>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</si>
  <si>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</si>
  <si>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</si>
  <si>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</si>
  <si>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</si>
  <si>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</si>
  <si>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</si>
  <si>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</si>
  <si>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</si>
  <si>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</si>
  <si>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</si>
  <si>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</si>
  <si>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</si>
  <si>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</si>
  <si>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</si>
  <si>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</si>
  <si>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</si>
  <si>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</si>
  <si>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</si>
  <si>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</si>
  <si>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</si>
  <si>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</si>
  <si>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</si>
  <si>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</si>
  <si>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</si>
  <si>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</si>
  <si>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</si>
  <si>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</si>
  <si>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</si>
  <si>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</si>
  <si>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</si>
  <si>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</si>
  <si>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</si>
  <si>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</si>
  <si>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</si>
  <si>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</si>
  <si>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</si>
  <si>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</si>
  <si>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</si>
  <si>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</si>
  <si>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</si>
  <si>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</si>
  <si>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</si>
  <si>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</si>
  <si>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</si>
  <si>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</si>
  <si>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</si>
  <si>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</si>
  <si>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</si>
  <si>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</si>
  <si>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</si>
  <si>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</si>
  <si>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</si>
  <si>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</si>
  <si>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</si>
  <si>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</si>
  <si>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</si>
  <si>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</si>
  <si>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</si>
  <si>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</si>
  <si>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</si>
  <si>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</si>
  <si>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</si>
  <si>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</si>
  <si>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</si>
  <si>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</si>
  <si>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</si>
  <si>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</si>
  <si>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</si>
  <si>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</si>
  <si>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</si>
  <si>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</si>
  <si>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</si>
  <si>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</si>
  <si>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</si>
  <si>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</si>
  <si>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</si>
  <si>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</si>
  <si>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</si>
  <si>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</si>
  <si>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</si>
  <si>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</si>
  <si>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</si>
  <si>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</si>
  <si>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</si>
  <si>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</si>
  <si>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</si>
  <si>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</si>
  <si>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</si>
  <si>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</si>
  <si>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</si>
  <si>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</si>
  <si>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</si>
  <si>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</si>
  <si>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</si>
  <si>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</si>
  <si>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</si>
  <si>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</si>
  <si>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</si>
  <si>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</si>
  <si>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</si>
  <si>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</si>
  <si>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</si>
  <si>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</si>
  <si>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</si>
  <si>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</si>
  <si>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</si>
  <si>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</si>
  <si>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</si>
  <si>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</si>
  <si>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</si>
  <si>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</si>
  <si>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</si>
  <si>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</si>
  <si>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</si>
  <si>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</si>
  <si>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</si>
  <si>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</si>
  <si>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</si>
  <si>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</si>
  <si>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</si>
  <si>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</si>
  <si>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</si>
  <si>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</si>
  <si>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</si>
  <si>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</si>
  <si>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</si>
  <si>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</si>
  <si>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</si>
  <si>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</si>
  <si>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</si>
  <si>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</si>
  <si>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</si>
  <si>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</si>
  <si>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</si>
  <si>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</si>
  <si>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</si>
  <si>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</si>
  <si>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</si>
  <si>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</si>
  <si>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</si>
  <si>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</si>
  <si>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</si>
  <si>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</si>
  <si>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</si>
  <si>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</si>
  <si>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</si>
  <si>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</si>
  <si>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</si>
  <si>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</si>
  <si>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</si>
  <si>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</si>
  <si>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</si>
  <si>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</si>
  <si>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</si>
  <si>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</si>
  <si>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</si>
  <si>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</si>
  <si>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</si>
  <si>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</si>
  <si>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</si>
  <si>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</si>
  <si>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</si>
  <si>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</si>
  <si>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</si>
  <si>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</si>
  <si>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</si>
  <si>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</si>
  <si>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</si>
  <si>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</si>
  <si>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</si>
  <si>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</si>
  <si>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</si>
  <si>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</si>
  <si>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</si>
  <si>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</si>
  <si>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</si>
  <si>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</si>
  <si>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</si>
  <si>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</si>
  <si>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</si>
  <si>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</si>
  <si>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</si>
  <si>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</si>
  <si>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</si>
  <si>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</si>
  <si>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</si>
  <si>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</si>
  <si>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</si>
  <si>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</si>
  <si>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</si>
  <si>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</si>
  <si>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</si>
  <si>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</si>
  <si>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</si>
  <si>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</si>
  <si>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</si>
  <si>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</si>
  <si>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</si>
  <si>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</si>
  <si>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</si>
  <si>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</si>
  <si>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</si>
  <si>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</si>
  <si>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</si>
  <si>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</si>
  <si>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</si>
  <si>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</si>
  <si>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</si>
  <si>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</si>
  <si>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</si>
  <si>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</si>
  <si>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</si>
  <si>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</si>
  <si>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</si>
  <si>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</si>
  <si>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</si>
  <si>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</si>
  <si>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</si>
  <si>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</si>
  <si>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</si>
  <si>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</si>
  <si>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</si>
  <si>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</si>
  <si>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</si>
  <si>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</si>
  <si>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</si>
  <si>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</si>
  <si>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</si>
  <si>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</si>
  <si>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</si>
  <si>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</si>
  <si>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</si>
  <si>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</si>
  <si>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</si>
  <si>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</si>
  <si>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</si>
  <si>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</si>
  <si>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</si>
  <si>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</si>
  <si>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</si>
  <si>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</si>
  <si>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</si>
  <si>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</si>
  <si>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</si>
  <si>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</si>
  <si>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</si>
  <si>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</si>
  <si>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</si>
  <si>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</si>
  <si>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</si>
  <si>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</si>
  <si>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</si>
  <si>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</si>
  <si>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</si>
  <si>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</si>
  <si>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</si>
  <si>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</si>
  <si>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</si>
  <si>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</si>
  <si>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</si>
  <si>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</si>
  <si>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</si>
  <si>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</si>
  <si>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</si>
  <si>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</si>
  <si>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</si>
  <si>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</si>
  <si>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</si>
  <si>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</si>
  <si>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</si>
  <si>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</si>
  <si>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</si>
  <si>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</si>
  <si>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</si>
  <si>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</si>
  <si>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</si>
  <si>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</si>
  <si>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</si>
  <si>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</si>
  <si>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</si>
  <si>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</si>
  <si>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</si>
  <si>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</si>
  <si>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</si>
  <si>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</si>
  <si>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</si>
  <si>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</si>
  <si>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</si>
  <si>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</si>
  <si>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</si>
  <si>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</si>
  <si>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</si>
  <si>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</si>
  <si>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</si>
  <si>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</si>
  <si>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</si>
  <si>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</si>
  <si>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</si>
  <si>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</si>
  <si>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</si>
  <si>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</si>
  <si>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</si>
  <si>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</si>
  <si>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</si>
  <si>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</si>
  <si>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</si>
  <si>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</si>
  <si>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</si>
  <si>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</si>
  <si>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</si>
  <si>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</si>
  <si>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</si>
  <si>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</si>
  <si>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</si>
  <si>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</si>
  <si>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</si>
  <si>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</si>
  <si>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</si>
  <si>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</si>
  <si>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</si>
  <si>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</si>
  <si>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</si>
  <si>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</si>
  <si>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</si>
  <si>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</si>
  <si>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</si>
  <si>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</si>
  <si>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</si>
  <si>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</si>
  <si>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</si>
  <si>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</si>
  <si>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</si>
  <si>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</si>
  <si>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</si>
  <si>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</si>
  <si>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</si>
  <si>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</si>
  <si>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</si>
  <si>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</si>
  <si>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</si>
  <si>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</si>
  <si>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</si>
  <si>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</si>
  <si>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</si>
  <si>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</si>
  <si>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</si>
  <si>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</si>
  <si>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</si>
  <si>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</si>
  <si>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</si>
  <si>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</si>
  <si>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</si>
  <si>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</si>
  <si>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</si>
  <si>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</si>
  <si>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</si>
  <si>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</si>
  <si>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</si>
  <si>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</si>
  <si>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</si>
  <si>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</si>
  <si>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</si>
  <si>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</si>
  <si>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</si>
  <si>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</si>
  <si>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</si>
  <si>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</si>
  <si>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</si>
  <si>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</si>
  <si>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</si>
  <si>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</si>
  <si>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</si>
  <si>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</si>
  <si>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</si>
  <si>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</si>
  <si>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</si>
  <si>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</si>
  <si>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</si>
  <si>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</si>
  <si>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</si>
  <si>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</si>
  <si>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</si>
  <si>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</si>
  <si>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</si>
  <si>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</si>
  <si>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</si>
  <si>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</si>
  <si>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</si>
  <si>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</si>
  <si>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</si>
  <si>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</si>
  <si>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</si>
  <si>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</si>
  <si>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</si>
  <si>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</si>
  <si>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</si>
  <si>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</si>
  <si>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</si>
  <si>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</si>
  <si>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</si>
  <si>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</si>
  <si>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</si>
  <si>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</si>
  <si>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</si>
  <si>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</si>
  <si>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</si>
  <si>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</si>
  <si>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</si>
  <si>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</si>
  <si>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</si>
  <si>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</si>
  <si>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</si>
  <si>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</si>
  <si>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</si>
  <si>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</si>
  <si>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</si>
  <si>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</si>
  <si>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</si>
  <si>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</si>
  <si>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</si>
  <si>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</si>
  <si>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</si>
  <si>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</si>
  <si>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</si>
  <si>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</si>
  <si>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</si>
  <si>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</si>
  <si>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</si>
  <si>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</si>
  <si>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</si>
  <si>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</si>
  <si>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</si>
  <si>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</si>
  <si>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</si>
  <si>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</si>
  <si>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</si>
  <si>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</si>
  <si>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</si>
  <si>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</si>
  <si>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</si>
  <si>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</si>
  <si>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</si>
  <si>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</si>
  <si>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</si>
  <si>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</si>
  <si>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</si>
  <si>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</si>
  <si>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</si>
  <si>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</si>
  <si>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</si>
  <si>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</si>
  <si>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</si>
  <si>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</si>
  <si>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</si>
  <si>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</si>
  <si>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</si>
  <si>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</si>
  <si>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</si>
  <si>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</si>
  <si>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</si>
  <si>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</si>
  <si>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</si>
  <si>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</si>
  <si>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</si>
  <si>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</si>
  <si>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</si>
  <si>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</si>
  <si>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</si>
  <si>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</si>
  <si>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</si>
  <si>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</si>
  <si>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</si>
  <si>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</si>
  <si>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</si>
  <si>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</si>
  <si>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</si>
  <si>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</si>
  <si>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</si>
  <si>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</si>
  <si>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</si>
  <si>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</si>
  <si>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</si>
  <si>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</si>
  <si>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</si>
  <si>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</si>
  <si>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</si>
  <si>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</si>
  <si>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</si>
  <si>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</si>
  <si>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</si>
  <si>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</si>
  <si>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</si>
  <si>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</si>
  <si>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</si>
  <si>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</si>
  <si>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</si>
  <si>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</si>
  <si>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</si>
  <si>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</si>
  <si>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</si>
  <si>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</si>
  <si>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</si>
  <si>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</si>
  <si>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</si>
  <si>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</si>
  <si>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</si>
  <si>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</si>
  <si>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</si>
  <si>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</si>
  <si>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</si>
  <si>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</si>
  <si>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</si>
  <si>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</si>
  <si>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</si>
  <si>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</si>
  <si>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</si>
  <si>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</si>
  <si>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</si>
  <si>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</si>
  <si>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</si>
  <si>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</si>
  <si>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</si>
  <si>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</si>
  <si>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</si>
  <si>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</si>
  <si>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</si>
  <si>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</si>
  <si>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</si>
  <si>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</si>
  <si>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</si>
  <si>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</si>
  <si>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</si>
  <si>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</si>
  <si>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</si>
  <si>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</si>
  <si>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</si>
  <si>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</si>
  <si>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</si>
  <si>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</si>
  <si>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</si>
  <si>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</si>
  <si>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</si>
  <si>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</si>
  <si>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</si>
  <si>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</si>
  <si>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</si>
  <si>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</si>
  <si>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</si>
  <si>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</si>
  <si>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</si>
  <si>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</si>
  <si>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</si>
  <si>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</si>
  <si>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</si>
  <si>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</si>
  <si>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</si>
  <si>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</si>
  <si>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</si>
  <si>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</si>
  <si>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</si>
  <si>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</si>
  <si>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</si>
  <si>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</si>
  <si>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</si>
  <si>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</si>
  <si>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</si>
  <si>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</si>
  <si>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</si>
  <si>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</si>
  <si>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</si>
  <si>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</si>
  <si>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</si>
  <si>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</si>
  <si>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</si>
  <si>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</si>
  <si>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</si>
  <si>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</si>
  <si>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</si>
  <si>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</si>
  <si>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</si>
  <si>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</si>
  <si>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</si>
  <si>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</si>
  <si>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</si>
  <si>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</si>
  <si>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</si>
  <si>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</si>
  <si>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</si>
  <si>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</si>
  <si>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</si>
  <si>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</si>
  <si>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</si>
  <si>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</si>
  <si>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</si>
  <si>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</si>
  <si>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</si>
  <si>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</si>
  <si>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</si>
  <si>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</si>
  <si>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</si>
  <si>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</si>
  <si>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</si>
  <si>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</si>
  <si>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</si>
  <si>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</si>
  <si>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</si>
  <si>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</si>
  <si>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</si>
  <si>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</si>
  <si>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</si>
  <si>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</si>
  <si>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</si>
  <si>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</si>
  <si>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</si>
  <si>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</si>
  <si>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</si>
  <si>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</si>
  <si>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</si>
  <si>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</si>
  <si>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</si>
  <si>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</si>
  <si>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</si>
  <si>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</si>
  <si>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</si>
  <si>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</si>
  <si>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</si>
  <si>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</si>
  <si>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</si>
  <si>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</si>
  <si>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</si>
  <si>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</si>
  <si>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</si>
  <si>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</si>
  <si>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</si>
  <si>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</si>
  <si>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</si>
  <si>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</si>
  <si>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</si>
  <si>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</si>
  <si>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</si>
  <si>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</si>
  <si>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</si>
  <si>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</si>
  <si>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</si>
  <si>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</si>
  <si>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</si>
  <si>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</si>
  <si>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</si>
  <si>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</si>
  <si>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</si>
  <si>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</si>
  <si>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</si>
  <si>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</si>
  <si>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</si>
  <si>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</si>
  <si>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</si>
  <si>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</si>
  <si>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</si>
  <si>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</si>
  <si>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</si>
  <si>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</si>
  <si>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</si>
  <si>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</si>
  <si>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</si>
  <si>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</si>
  <si>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</si>
  <si>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</si>
  <si>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</si>
  <si>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</si>
  <si>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</si>
  <si>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</si>
  <si>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</si>
  <si>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</si>
  <si>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</si>
  <si>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</si>
  <si>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</si>
  <si>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</si>
  <si>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</si>
  <si>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</si>
  <si>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</si>
  <si>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</si>
  <si>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</si>
  <si>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</si>
  <si>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</si>
  <si>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</si>
  <si>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</si>
  <si>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</si>
  <si>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</si>
  <si>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</si>
  <si>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</si>
  <si>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</si>
  <si>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</si>
  <si>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</si>
  <si>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</si>
  <si>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</si>
  <si>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</si>
  <si>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</si>
  <si>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</si>
  <si>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</si>
  <si>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</si>
  <si>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</si>
  <si>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</si>
  <si>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</si>
  <si>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</si>
  <si>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</si>
  <si>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</si>
  <si>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</si>
  <si>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</si>
  <si>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</si>
  <si>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</si>
  <si>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</si>
  <si>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</si>
  <si>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</si>
  <si>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</si>
  <si>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</si>
  <si>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</si>
  <si>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</si>
  <si>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</si>
  <si>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</si>
  <si>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</si>
  <si>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</si>
  <si>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</si>
  <si>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</si>
  <si>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</si>
  <si>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</si>
  <si>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</si>
  <si>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</si>
  <si>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</si>
  <si>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</si>
  <si>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</si>
  <si>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</si>
  <si>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</si>
  <si>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</si>
  <si>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</si>
  <si>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</si>
  <si>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</si>
  <si>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</si>
  <si>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</si>
  <si>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</si>
  <si>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</si>
  <si>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</si>
  <si>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</si>
  <si>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</si>
  <si>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</si>
  <si>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</si>
  <si>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</si>
  <si>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</si>
  <si>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</si>
  <si>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</si>
  <si>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</si>
  <si>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</si>
  <si>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</si>
  <si>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</si>
  <si>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</si>
  <si>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</si>
  <si>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</si>
  <si>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</si>
  <si>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</si>
  <si>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</si>
  <si>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</si>
  <si>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</si>
  <si>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</si>
  <si>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</si>
  <si>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</si>
  <si>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</si>
  <si>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</si>
  <si>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</si>
  <si>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</si>
  <si>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</si>
  <si>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</si>
  <si>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</si>
  <si>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</si>
  <si>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</si>
  <si>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</si>
  <si>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</si>
  <si>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</si>
  <si>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</si>
  <si>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</si>
  <si>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</si>
  <si>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</si>
  <si>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</si>
  <si>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</si>
  <si>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</si>
  <si>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</si>
  <si>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</si>
  <si>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</si>
  <si>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</si>
  <si>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</si>
  <si>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</si>
  <si>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</si>
  <si>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</si>
  <si>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</si>
  <si>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</si>
  <si>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</si>
  <si>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</si>
  <si>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</si>
  <si>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</si>
  <si>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</si>
  <si>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</si>
  <si>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</si>
  <si>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</si>
  <si>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</si>
  <si>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</si>
  <si>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</si>
  <si>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</si>
  <si>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</si>
  <si>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</si>
  <si>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</si>
  <si>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</si>
  <si>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</si>
  <si>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</si>
  <si>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</si>
  <si>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</si>
  <si>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</si>
  <si>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</si>
  <si>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</si>
  <si>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</si>
  <si>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</si>
  <si>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</si>
  <si>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</si>
  <si>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</si>
  <si>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</si>
  <si>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</si>
  <si>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</si>
  <si>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</si>
  <si>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</si>
  <si>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</si>
  <si>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</si>
  <si>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</si>
  <si>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</si>
  <si>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</si>
  <si>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</si>
  <si>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</si>
  <si>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</si>
  <si>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</si>
  <si>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</si>
  <si>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</si>
  <si>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</si>
  <si>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</si>
  <si>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</si>
  <si>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</si>
  <si>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</si>
  <si>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</si>
  <si>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</si>
  <si>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</si>
  <si>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</si>
  <si>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</si>
  <si>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</si>
  <si>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</si>
  <si>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</si>
  <si>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</si>
  <si>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</si>
  <si>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</si>
  <si>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</si>
  <si>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</si>
  <si>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</si>
  <si>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</si>
  <si>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</si>
  <si>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</si>
  <si>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</si>
  <si>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</si>
  <si>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</si>
  <si>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</si>
  <si>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</si>
  <si>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</si>
  <si>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</si>
  <si>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</si>
  <si>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</si>
  <si>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</si>
  <si>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</si>
  <si>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</si>
  <si>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</si>
  <si>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</si>
  <si>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</si>
  <si>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</si>
  <si>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</si>
  <si>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</si>
  <si>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</si>
  <si>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</si>
  <si>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</si>
  <si>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</si>
  <si>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</si>
  <si>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</si>
  <si>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</si>
  <si>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</si>
  <si>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</si>
  <si>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</si>
  <si>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</si>
  <si>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</si>
  <si>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</si>
  <si>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</si>
  <si>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</si>
  <si>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</si>
  <si>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</si>
  <si>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</si>
  <si>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</si>
  <si>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</si>
  <si>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</si>
  <si>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</si>
  <si>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</si>
  <si>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</si>
  <si>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</si>
  <si>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</si>
  <si>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</si>
  <si>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</si>
  <si>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</si>
  <si>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</si>
  <si>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</si>
  <si>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</si>
  <si>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</si>
  <si>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</si>
  <si>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</si>
  <si>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</si>
  <si>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</si>
  <si>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</si>
  <si>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</si>
  <si>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</si>
  <si>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</si>
  <si>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</si>
  <si>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</si>
  <si>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</si>
  <si>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</si>
  <si>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</si>
  <si>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</si>
  <si>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</si>
  <si>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</si>
  <si>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</si>
  <si>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</si>
  <si>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</si>
  <si>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</si>
  <si>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</si>
  <si>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</si>
  <si>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</si>
  <si>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</si>
  <si>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</si>
  <si>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</si>
  <si>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</si>
  <si>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</si>
  <si>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</si>
  <si>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</si>
  <si>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</si>
  <si>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</si>
  <si>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</si>
  <si>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</si>
  <si>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</si>
  <si>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</si>
  <si>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</si>
  <si>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</si>
  <si>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</si>
  <si>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</si>
  <si>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</si>
  <si>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</si>
  <si>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</si>
  <si>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</si>
  <si>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</si>
  <si>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</si>
  <si>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</si>
  <si>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</si>
  <si>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</si>
  <si>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</si>
  <si>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</si>
  <si>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</si>
  <si>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</si>
  <si>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</si>
  <si>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</si>
  <si>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</si>
  <si>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</si>
  <si>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</si>
  <si>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</si>
  <si>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</si>
  <si>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</si>
  <si>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</si>
  <si>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</si>
  <si>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</si>
  <si>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</si>
  <si>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</si>
  <si>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</si>
  <si>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</si>
  <si>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</si>
  <si>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</si>
  <si>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</si>
  <si>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</si>
  <si>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</si>
  <si>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</si>
  <si>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</si>
  <si>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</si>
  <si>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</si>
  <si>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</si>
  <si>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</si>
  <si>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</si>
  <si>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</si>
  <si>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</si>
  <si>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</si>
  <si>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</si>
  <si>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</si>
  <si>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</si>
  <si>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</si>
  <si>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</si>
  <si>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</si>
  <si>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</si>
  <si>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</si>
  <si>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</si>
  <si>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</si>
  <si>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</si>
  <si>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</si>
  <si>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</si>
  <si>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</si>
  <si>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</si>
  <si>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</si>
  <si>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</si>
  <si>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</si>
  <si>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</si>
  <si>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</si>
  <si>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</si>
  <si>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</si>
  <si>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</si>
  <si>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</si>
  <si>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</si>
  <si>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</si>
  <si>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</si>
  <si>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</si>
  <si>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</si>
  <si>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</si>
  <si>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</si>
  <si>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</si>
  <si>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</si>
  <si>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</si>
  <si>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</si>
  <si>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</si>
  <si>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</si>
  <si>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</si>
  <si>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</si>
  <si>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</si>
  <si>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</si>
  <si>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</si>
  <si>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</si>
  <si>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</si>
  <si>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</si>
  <si>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</si>
  <si>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</si>
  <si>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</si>
  <si>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</si>
  <si>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</si>
  <si>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</si>
  <si>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</si>
  <si>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</si>
  <si>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</si>
  <si>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</si>
  <si>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</si>
  <si>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</si>
  <si>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</si>
  <si>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</si>
  <si>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</si>
  <si>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</si>
  <si>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</si>
  <si>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</si>
  <si>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</si>
  <si>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</si>
  <si>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</si>
  <si>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</si>
  <si>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</si>
  <si>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</si>
  <si>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</si>
  <si>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</si>
  <si>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</si>
  <si>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</si>
  <si>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</si>
  <si>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</si>
  <si>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</si>
  <si>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</si>
  <si>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</si>
  <si>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</si>
  <si>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</si>
  <si>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</si>
  <si>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</si>
  <si>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</si>
  <si>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</si>
  <si>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</si>
  <si>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</si>
  <si>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</si>
  <si>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</si>
  <si>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</si>
  <si>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</si>
  <si>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</si>
  <si>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</si>
  <si>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</si>
  <si>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</si>
  <si>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</si>
  <si>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</si>
  <si>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</si>
  <si>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</si>
  <si>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</si>
  <si>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</si>
  <si>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</si>
  <si>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</si>
  <si>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</si>
  <si>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</si>
  <si>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</si>
  <si>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</si>
  <si>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</si>
  <si>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</si>
  <si>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</si>
  <si>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</si>
  <si>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</si>
  <si>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</si>
  <si>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</si>
  <si>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</si>
  <si>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</si>
  <si>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</si>
  <si>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</si>
  <si>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</si>
  <si>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</si>
  <si>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</si>
  <si>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</si>
  <si>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</si>
  <si>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</si>
  <si>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</si>
  <si>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</si>
  <si>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</si>
  <si>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</si>
  <si>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</si>
  <si>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</si>
  <si>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</si>
  <si>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</si>
  <si>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</si>
  <si>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</si>
  <si>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</si>
  <si>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</si>
  <si>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</si>
  <si>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</si>
  <si>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</si>
  <si>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</si>
  <si>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</si>
  <si>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</si>
  <si>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</si>
  <si>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</si>
  <si>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</si>
  <si>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</si>
  <si>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</si>
  <si>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</si>
  <si>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</si>
  <si>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</si>
  <si>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</si>
  <si>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</si>
  <si>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</si>
  <si>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</si>
  <si>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</si>
  <si>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</si>
  <si>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</si>
  <si>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</si>
  <si>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</si>
  <si>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</si>
  <si>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</si>
  <si>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</si>
  <si>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</si>
  <si>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</si>
  <si>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</si>
  <si>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</si>
  <si>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</si>
  <si>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</si>
  <si>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</si>
  <si>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</si>
  <si>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</si>
  <si>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</si>
  <si>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</si>
  <si>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</si>
  <si>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</si>
  <si>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</si>
  <si>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</si>
  <si>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</si>
  <si>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</si>
  <si>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</si>
  <si>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</si>
  <si>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</si>
  <si>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</si>
  <si>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</si>
  <si>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</si>
  <si>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</si>
  <si>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</si>
  <si>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</si>
  <si>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</si>
  <si>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</si>
  <si>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</si>
  <si>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</si>
  <si>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</si>
  <si>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</si>
  <si>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</si>
  <si>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</si>
  <si>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</si>
  <si>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</si>
  <si>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</si>
  <si>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</si>
  <si>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</si>
  <si>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</si>
  <si>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</si>
  <si>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</si>
  <si>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</si>
  <si>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</si>
  <si>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</si>
  <si>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</si>
  <si>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</si>
  <si>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</si>
  <si>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</si>
  <si>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</si>
  <si>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</si>
  <si>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</si>
  <si>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</si>
  <si>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</si>
  <si>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</si>
  <si>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</si>
  <si>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</si>
  <si>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</si>
  <si>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</si>
  <si>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</si>
  <si>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</si>
  <si>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</si>
  <si>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</si>
  <si>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</si>
  <si>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</si>
  <si>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</si>
  <si>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</si>
  <si>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</si>
  <si>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</si>
  <si>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</si>
  <si>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</si>
  <si>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</si>
  <si>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</si>
  <si>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</si>
  <si>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</si>
  <si>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</si>
  <si>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</si>
  <si>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</si>
  <si>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</si>
  <si>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</si>
  <si>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</si>
  <si>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</si>
  <si>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</si>
  <si>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</si>
  <si>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</si>
  <si>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</si>
  <si>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</si>
  <si>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</si>
  <si>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</si>
  <si>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</si>
  <si>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</si>
  <si>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</si>
  <si>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</si>
  <si>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</si>
  <si>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</si>
  <si>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</si>
  <si>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</si>
  <si>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</si>
  <si>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</si>
  <si>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</si>
  <si>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</si>
  <si>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</si>
  <si>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</si>
  <si>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</si>
  <si>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</si>
  <si>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</si>
  <si>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</si>
  <si>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</si>
  <si>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</si>
  <si>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</si>
  <si>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</si>
  <si>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</si>
  <si>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</si>
  <si>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</si>
  <si>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</si>
  <si>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</si>
  <si>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</si>
  <si>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</si>
  <si>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</si>
  <si>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</si>
  <si>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</si>
  <si>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</si>
  <si>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</si>
  <si>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</si>
  <si>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</si>
  <si>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</si>
  <si>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</si>
  <si>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</si>
  <si>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</si>
  <si>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</si>
  <si>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</si>
  <si>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</si>
  <si>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</si>
  <si>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</si>
  <si>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</si>
  <si>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</si>
  <si>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</si>
  <si>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</si>
  <si>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</si>
  <si>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</si>
  <si>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</si>
  <si>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</si>
  <si>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</si>
  <si>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</si>
  <si>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</si>
  <si>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</si>
  <si>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</si>
  <si>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</si>
  <si>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</si>
  <si>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</si>
  <si>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</si>
  <si>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</si>
  <si>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</si>
  <si>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</si>
  <si>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</si>
  <si>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</si>
  <si>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</si>
  <si>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</si>
  <si>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</si>
  <si>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</si>
  <si>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</si>
  <si>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</si>
  <si>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</si>
  <si>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</si>
  <si>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</si>
  <si>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</si>
  <si>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</si>
  <si>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</si>
  <si>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</si>
  <si>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</si>
  <si>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</si>
  <si>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</si>
  <si>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</si>
  <si>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</si>
  <si>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</si>
  <si>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</si>
  <si>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</si>
  <si>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</si>
  <si>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</si>
  <si>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</si>
  <si>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</si>
  <si>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</si>
  <si>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</si>
  <si>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</si>
  <si>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</si>
  <si>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</si>
  <si>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</si>
  <si>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</si>
  <si>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</si>
  <si>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</si>
  <si>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</si>
  <si>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</si>
  <si>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</si>
  <si>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</si>
  <si>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</si>
  <si>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</si>
  <si>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</si>
  <si>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</si>
  <si>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</si>
  <si>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</si>
  <si>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</si>
  <si>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</si>
  <si>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</si>
  <si>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</si>
  <si>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</si>
  <si>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</si>
  <si>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</si>
  <si>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</si>
  <si>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</si>
  <si>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</si>
  <si>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</si>
  <si>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</si>
  <si>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</si>
  <si>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</si>
  <si>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</si>
  <si>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</si>
  <si>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</si>
  <si>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</si>
  <si>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</si>
  <si>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</si>
  <si>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</si>
  <si>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</si>
  <si>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</si>
  <si>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</si>
  <si>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</si>
  <si>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</si>
  <si>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</si>
  <si>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</si>
  <si>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</si>
  <si>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</si>
  <si>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</si>
  <si>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</si>
  <si>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</si>
  <si>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</si>
  <si>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</si>
  <si>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</si>
  <si>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</si>
  <si>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</si>
  <si>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</si>
  <si>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</si>
  <si>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</si>
  <si>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</si>
  <si>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</si>
  <si>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</si>
  <si>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</si>
  <si>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</si>
  <si>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</si>
  <si>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</si>
  <si>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</si>
  <si>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</si>
  <si>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</si>
  <si>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</si>
  <si>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</si>
  <si>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</si>
  <si>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</si>
  <si>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</si>
  <si>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</si>
  <si>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</si>
  <si>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</si>
  <si>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</si>
  <si>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</si>
  <si>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</si>
  <si>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</si>
  <si>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</si>
  <si>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</si>
  <si>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</si>
  <si>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</si>
  <si>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</si>
  <si>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</si>
  <si>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</si>
  <si>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</si>
  <si>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</si>
  <si>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</si>
  <si>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</si>
  <si>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</si>
  <si>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</si>
  <si>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</si>
  <si>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</si>
  <si>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</si>
  <si>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</si>
  <si>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</si>
  <si>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</si>
  <si>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</si>
  <si>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</si>
  <si>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</si>
  <si>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</si>
  <si>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</si>
  <si>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</si>
  <si>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</si>
  <si>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</si>
  <si>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</si>
  <si>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</si>
  <si>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</si>
  <si>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</si>
  <si>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</si>
  <si>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</si>
  <si>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</si>
  <si>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</si>
  <si>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</si>
  <si>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</si>
  <si>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</si>
  <si>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</si>
  <si>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</si>
  <si>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</si>
  <si>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</si>
  <si>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</si>
  <si>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</si>
  <si>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</si>
  <si>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</si>
  <si>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</si>
  <si>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</si>
  <si>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</si>
  <si>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</si>
  <si>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</si>
  <si>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</si>
  <si>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</si>
  <si>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</si>
  <si>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</si>
  <si>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</si>
  <si>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</si>
  <si>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</si>
  <si>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</si>
  <si>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</si>
  <si>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</si>
  <si>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</si>
  <si>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</si>
  <si>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</si>
  <si>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</si>
  <si>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</si>
  <si>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</si>
  <si>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</si>
  <si>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</si>
  <si>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</si>
  <si>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</si>
  <si>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</si>
  <si>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</si>
  <si>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</si>
  <si>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</si>
  <si>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</si>
  <si>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</si>
  <si>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</si>
  <si>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</si>
  <si>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</si>
  <si>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</si>
  <si>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</si>
  <si>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</si>
  <si>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</si>
  <si>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</si>
  <si>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</si>
  <si>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</si>
  <si>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</si>
  <si>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</si>
  <si>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</si>
  <si>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</si>
  <si>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</si>
  <si>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</si>
  <si>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</si>
  <si>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</si>
  <si>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</si>
  <si>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</si>
  <si>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</si>
  <si>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</si>
  <si>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</si>
  <si>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</si>
  <si>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</si>
  <si>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</si>
  <si>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</si>
  <si>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</si>
  <si>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</si>
  <si>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</si>
  <si>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</si>
  <si>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</si>
  <si>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</si>
  <si>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</si>
  <si>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</si>
  <si>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</si>
  <si>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</si>
  <si>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</si>
  <si>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</si>
  <si>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</si>
  <si>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</si>
  <si>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</si>
  <si>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</si>
  <si>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</si>
  <si>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</si>
  <si>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</si>
  <si>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</si>
  <si>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</si>
  <si>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</si>
  <si>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</si>
  <si>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</si>
  <si>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</si>
  <si>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</si>
  <si>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</si>
  <si>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</si>
  <si>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</si>
  <si>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</si>
  <si>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</si>
  <si>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</si>
  <si>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</si>
  <si>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</si>
  <si>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</si>
  <si>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</si>
  <si>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</si>
  <si>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</si>
  <si>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</si>
  <si>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</si>
  <si>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</si>
  <si>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</si>
  <si>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</si>
  <si>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</si>
  <si>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</si>
  <si>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</si>
  <si>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</si>
  <si>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</si>
  <si>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</si>
  <si>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</si>
  <si>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</si>
  <si>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</si>
  <si>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</si>
  <si>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</si>
  <si>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</si>
  <si>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</si>
  <si>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</si>
  <si>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</si>
  <si>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</si>
  <si>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</si>
  <si>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</si>
  <si>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</si>
  <si>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</si>
  <si>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</si>
  <si>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</si>
  <si>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</si>
  <si>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</si>
  <si>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</si>
  <si>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</si>
  <si>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</si>
  <si>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</si>
  <si>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</si>
  <si>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</si>
  <si>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</si>
  <si>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</si>
  <si>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</si>
  <si>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</si>
  <si>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</si>
  <si>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</si>
  <si>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</si>
  <si>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</si>
  <si>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</si>
  <si>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</si>
  <si>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</si>
  <si>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</si>
  <si>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</si>
  <si>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</si>
  <si>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</si>
  <si>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</si>
  <si>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</si>
  <si>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</si>
  <si>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</si>
  <si>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</si>
  <si>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</si>
  <si>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</si>
  <si>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</si>
  <si>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</si>
  <si>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</si>
  <si>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</si>
  <si>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</si>
  <si>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</si>
  <si>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</si>
  <si>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</si>
  <si>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</si>
  <si>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</si>
  <si>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</si>
  <si>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</si>
  <si>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</si>
  <si>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</si>
  <si>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</si>
  <si>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</si>
  <si>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</si>
  <si>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</si>
  <si>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</si>
  <si>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</si>
  <si>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</si>
  <si>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</si>
  <si>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</si>
  <si>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</si>
  <si>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</si>
  <si>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</si>
  <si>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</si>
  <si>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</si>
  <si>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</si>
  <si>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</si>
  <si>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</si>
  <si>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</si>
  <si>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</si>
  <si>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</si>
  <si>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</si>
  <si>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</si>
  <si>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</si>
  <si>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</si>
  <si>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</si>
  <si>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</si>
  <si>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</si>
  <si>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</si>
  <si>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</si>
  <si>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</si>
  <si>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</si>
  <si>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</si>
  <si>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</si>
  <si>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</si>
  <si>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</si>
  <si>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</si>
  <si>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</si>
  <si>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</si>
  <si>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</si>
  <si>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</si>
  <si>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</si>
  <si>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</si>
  <si>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</si>
  <si>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</si>
  <si>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</si>
  <si>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</si>
  <si>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</si>
  <si>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</si>
  <si>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</si>
  <si>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</si>
  <si>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</si>
  <si>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</si>
  <si>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</si>
  <si>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</si>
  <si>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</si>
  <si>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</si>
  <si>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</si>
  <si>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</si>
  <si>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</si>
  <si>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</si>
  <si>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</si>
  <si>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</si>
  <si>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</si>
  <si>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</si>
  <si>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</si>
  <si>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</si>
  <si>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</si>
  <si>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</si>
  <si>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</si>
  <si>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</si>
  <si>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</si>
  <si>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</si>
  <si>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</si>
  <si>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</si>
  <si>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</si>
  <si>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</si>
  <si>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</si>
  <si>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</si>
  <si>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</si>
  <si>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</si>
  <si>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</si>
  <si>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</si>
  <si>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</si>
  <si>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</si>
  <si>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</si>
  <si>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</si>
  <si>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</si>
  <si>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</si>
  <si>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</si>
  <si>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</si>
  <si>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</si>
  <si>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</si>
  <si>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</si>
  <si>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</si>
  <si>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</si>
  <si>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</si>
  <si>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</si>
  <si>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</si>
  <si>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</si>
  <si>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</si>
  <si>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</si>
  <si>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</si>
  <si>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</si>
  <si>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</si>
  <si>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</si>
  <si>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</si>
  <si>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</si>
  <si>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</si>
  <si>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</si>
  <si>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</si>
  <si>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</si>
  <si>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</si>
  <si>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</si>
  <si>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</si>
  <si>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</si>
  <si>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</si>
  <si>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</si>
  <si>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</si>
  <si>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</si>
  <si>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</si>
  <si>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</si>
  <si>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</si>
  <si>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</si>
  <si>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</si>
  <si>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</si>
  <si>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</si>
  <si>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</si>
  <si>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</si>
  <si>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</si>
  <si>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</si>
  <si>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</si>
  <si>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</si>
  <si>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</si>
  <si>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</si>
  <si>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</si>
  <si>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</si>
  <si>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</si>
  <si>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</si>
  <si>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</si>
  <si>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</si>
  <si>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</si>
  <si>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</si>
  <si>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</si>
  <si>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</si>
  <si>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</si>
  <si>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</si>
  <si>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</si>
  <si>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</si>
  <si>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</si>
  <si>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</si>
  <si>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</si>
  <si>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</si>
  <si>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</si>
  <si>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</si>
  <si>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</si>
  <si>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</si>
  <si>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</si>
  <si>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</si>
  <si>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</si>
  <si>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</si>
  <si>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</si>
  <si>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</si>
  <si>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</si>
  <si>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</si>
  <si>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</si>
  <si>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</si>
  <si>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</si>
  <si>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</si>
  <si>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</si>
  <si>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</si>
  <si>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</si>
  <si>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</si>
  <si>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</si>
  <si>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</si>
  <si>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</si>
  <si>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</si>
  <si>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</si>
  <si>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</si>
  <si>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</si>
  <si>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</si>
  <si>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</si>
  <si>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</si>
  <si>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</si>
  <si>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</si>
  <si>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</si>
  <si>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</si>
  <si>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</si>
  <si>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</si>
  <si>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</si>
  <si>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</si>
  <si>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</si>
  <si>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</si>
  <si>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</si>
  <si>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</si>
  <si>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</si>
  <si>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</si>
  <si>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</si>
  <si>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</si>
  <si>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</si>
  <si>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</si>
  <si>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</si>
  <si>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</si>
  <si>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</si>
  <si>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</si>
  <si>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</si>
  <si>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</si>
  <si>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</si>
  <si>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</si>
  <si>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</si>
  <si>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</si>
  <si>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</si>
  <si>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</si>
  <si>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</si>
  <si>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</si>
  <si>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</si>
  <si>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</si>
  <si>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</si>
  <si>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</si>
  <si>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</si>
  <si>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</si>
  <si>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</si>
  <si>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</si>
  <si>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</si>
  <si>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</si>
  <si>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</si>
  <si>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</si>
  <si>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</si>
  <si>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</si>
  <si>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</si>
  <si>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</si>
  <si>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</si>
  <si>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</si>
  <si>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</si>
  <si>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</si>
  <si>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</si>
  <si>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</si>
  <si>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</si>
  <si>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</si>
  <si>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</si>
  <si>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</si>
  <si>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</si>
  <si>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</si>
  <si>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</si>
  <si>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</si>
  <si>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</si>
  <si>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</si>
  <si>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</si>
  <si>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</si>
  <si>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</si>
  <si>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</si>
  <si>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</si>
  <si>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</si>
  <si>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</si>
  <si>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</si>
  <si>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</si>
  <si>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</si>
  <si>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</si>
  <si>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</si>
  <si>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</si>
  <si>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</si>
  <si>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</si>
  <si>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</si>
  <si>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</si>
  <si>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</si>
  <si>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</si>
  <si>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</si>
  <si>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</si>
  <si>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</si>
  <si>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</si>
  <si>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</si>
  <si>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</si>
  <si>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</si>
  <si>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</si>
  <si>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</si>
  <si>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</si>
  <si>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</si>
  <si>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</si>
  <si>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</si>
  <si>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</si>
  <si>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</si>
  <si>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</si>
  <si>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</si>
  <si>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</si>
  <si>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</si>
  <si>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</si>
  <si>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</si>
  <si>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</si>
  <si>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</si>
  <si>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</si>
  <si>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</si>
  <si>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</si>
  <si>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</si>
  <si>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</si>
  <si>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</si>
  <si>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</si>
  <si>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</si>
  <si>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</si>
  <si>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</si>
  <si>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</si>
  <si>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</si>
  <si>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</si>
  <si>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</si>
  <si>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</si>
  <si>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</si>
  <si>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</si>
  <si>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</si>
  <si>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</si>
  <si>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</si>
  <si>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</si>
  <si>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</si>
  <si>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</si>
  <si>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</si>
  <si>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</si>
  <si>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</si>
  <si>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</si>
  <si>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</si>
  <si>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</si>
  <si>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</si>
  <si>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</si>
  <si>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</si>
  <si>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</si>
  <si>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</si>
  <si>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</si>
  <si>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</si>
  <si>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</si>
  <si>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</si>
  <si>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</si>
  <si>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</si>
  <si>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</si>
  <si>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</si>
  <si>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</si>
  <si>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</si>
  <si>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</si>
  <si>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</si>
  <si>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</si>
  <si>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</si>
  <si>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</si>
  <si>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</si>
  <si>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</si>
  <si>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</si>
  <si>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</si>
  <si>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</si>
  <si>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</si>
  <si>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</si>
  <si>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</si>
  <si>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</si>
  <si>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</si>
  <si>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</si>
  <si>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</si>
  <si>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</si>
  <si>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</si>
  <si>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</si>
  <si>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</si>
  <si>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</si>
  <si>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</si>
  <si>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</si>
  <si>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</si>
  <si>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</si>
  <si>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</si>
  <si>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</si>
  <si>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</si>
  <si>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</si>
  <si>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</si>
  <si>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</si>
  <si>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</si>
  <si>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</si>
  <si>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</si>
  <si>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</si>
  <si>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</si>
  <si>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</si>
  <si>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</si>
  <si>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</si>
  <si>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</si>
  <si>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</si>
  <si>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</si>
  <si>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</si>
  <si>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</si>
  <si>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</si>
  <si>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</si>
  <si>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</si>
  <si>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</si>
  <si>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</si>
  <si>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</si>
  <si>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</si>
  <si>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</si>
  <si>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</si>
  <si>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</si>
  <si>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</si>
  <si>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</si>
  <si>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</si>
  <si>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</si>
  <si>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</si>
  <si>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</si>
  <si>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</si>
  <si>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</si>
  <si>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</si>
  <si>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</si>
  <si>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</si>
  <si>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</si>
  <si>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</si>
  <si>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</si>
  <si>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</si>
  <si>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</si>
  <si>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</si>
  <si>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</si>
  <si>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</si>
  <si>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</si>
  <si>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</si>
  <si>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</si>
  <si>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</si>
  <si>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</si>
  <si>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</si>
  <si>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</si>
  <si>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</si>
  <si>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</si>
  <si>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</si>
  <si>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</si>
  <si>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</si>
  <si>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</si>
  <si>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</si>
  <si>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</si>
  <si>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</si>
  <si>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</si>
  <si>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</si>
  <si>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</si>
  <si>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</si>
  <si>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</si>
  <si>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</si>
  <si>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</si>
  <si>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</si>
  <si>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</si>
  <si>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</si>
  <si>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</si>
  <si>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</si>
  <si>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</si>
  <si>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</si>
  <si>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</si>
  <si>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</si>
  <si>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</si>
  <si>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</si>
  <si>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</si>
  <si>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</si>
  <si>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</si>
  <si>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</si>
  <si>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</si>
  <si>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</si>
  <si>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</si>
  <si>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</si>
  <si>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</si>
  <si>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</si>
  <si>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</si>
  <si>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</si>
  <si>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</si>
  <si>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</si>
  <si>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</si>
  <si>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</si>
  <si>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</si>
  <si>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</si>
  <si>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</si>
  <si>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</si>
  <si>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</si>
  <si>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</si>
  <si>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</si>
  <si>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</si>
  <si>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</si>
  <si>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</si>
  <si>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</si>
  <si>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</si>
  <si>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</si>
  <si>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</si>
  <si>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</si>
  <si>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</si>
  <si>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</si>
  <si>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</si>
  <si>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</si>
  <si>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</si>
  <si>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</si>
  <si>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</si>
  <si>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</si>
  <si>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</si>
  <si>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</si>
  <si>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</si>
  <si>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</si>
  <si>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</si>
  <si>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</si>
  <si>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</si>
  <si>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</si>
  <si>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</si>
  <si>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</si>
  <si>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</si>
  <si>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</si>
  <si>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</si>
  <si>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</si>
  <si>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</si>
  <si>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</si>
  <si>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</si>
  <si>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</si>
  <si>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</si>
  <si>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</si>
  <si>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</si>
  <si>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</si>
  <si>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</si>
  <si>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</si>
  <si>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</si>
  <si>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</si>
  <si>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</si>
  <si>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</si>
  <si>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</si>
  <si>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</si>
  <si>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</si>
  <si>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</si>
  <si>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</si>
  <si>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</si>
  <si>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</si>
  <si>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</si>
  <si>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</si>
  <si>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</si>
  <si>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</si>
  <si>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</si>
  <si>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</si>
  <si>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</si>
  <si>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</si>
  <si>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</si>
  <si>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</si>
  <si>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</si>
  <si>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</si>
  <si>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</si>
  <si>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</si>
  <si>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</si>
  <si>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</si>
  <si>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</si>
  <si>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</si>
  <si>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</si>
  <si>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</si>
  <si>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</si>
  <si>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</si>
  <si>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</si>
  <si>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</si>
  <si>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</si>
  <si>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</si>
  <si>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</si>
  <si>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</si>
  <si>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</si>
  <si>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</si>
  <si>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</si>
  <si>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</si>
  <si>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</si>
  <si>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</si>
  <si>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</si>
  <si>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</si>
  <si>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</si>
  <si>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</si>
  <si>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</si>
  <si>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</si>
  <si>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</si>
  <si>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</si>
  <si>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</si>
  <si>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</si>
  <si>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</si>
  <si>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</si>
  <si>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</si>
  <si>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</si>
  <si>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</si>
  <si>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</si>
  <si>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</si>
  <si>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</si>
  <si>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</si>
  <si>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</si>
  <si>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</si>
  <si>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</si>
  <si>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</si>
  <si>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</si>
  <si>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</si>
  <si>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</si>
  <si>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</si>
  <si>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</si>
  <si>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</si>
  <si>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</si>
  <si>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</si>
  <si>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</si>
  <si>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</si>
  <si>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</si>
  <si>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</si>
  <si>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</si>
  <si>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</si>
  <si>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</si>
  <si>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</si>
  <si>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</si>
  <si>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</si>
  <si>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</si>
  <si>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</si>
  <si>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</si>
  <si>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</si>
  <si>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</si>
  <si>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</si>
  <si>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</si>
  <si>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</si>
  <si>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</si>
  <si>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</si>
  <si>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</si>
  <si>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</si>
  <si>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</si>
  <si>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</si>
  <si>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</si>
  <si>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</si>
  <si>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</si>
  <si>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</si>
  <si>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</si>
  <si>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</si>
  <si>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</si>
  <si>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</si>
  <si>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</si>
  <si>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</si>
  <si>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</si>
  <si>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</si>
  <si>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</si>
  <si>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</si>
  <si>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</si>
  <si>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</si>
  <si>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</si>
  <si>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</si>
  <si>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</si>
  <si>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</si>
  <si>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</si>
  <si>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</si>
  <si>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</si>
  <si>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</si>
  <si>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</si>
  <si>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</si>
  <si>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</si>
  <si>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</si>
  <si>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</si>
  <si>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</si>
  <si>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</si>
  <si>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</si>
  <si>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</si>
  <si>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</si>
  <si>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</si>
  <si>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</si>
  <si>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</si>
  <si>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</si>
  <si>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</si>
  <si>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</si>
  <si>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</si>
  <si>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</si>
  <si>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</si>
  <si>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</si>
  <si>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</si>
  <si>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</si>
  <si>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</si>
  <si>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</si>
  <si>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</si>
  <si>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</si>
  <si>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</si>
  <si>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</si>
  <si>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</si>
  <si>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</si>
  <si>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</si>
  <si>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</si>
  <si>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</si>
  <si>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</si>
  <si>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</si>
  <si>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</si>
  <si>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</si>
  <si>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</si>
  <si>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</si>
  <si>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</si>
  <si>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</si>
  <si>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</si>
  <si>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</si>
  <si>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</si>
  <si>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</si>
  <si>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</si>
  <si>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</si>
  <si>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</si>
  <si>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</si>
  <si>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</si>
  <si>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</si>
  <si>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</si>
  <si>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</si>
  <si>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</si>
  <si>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</si>
  <si>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</si>
  <si>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</si>
  <si>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</si>
  <si>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</si>
  <si>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</si>
  <si>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</si>
  <si>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</si>
  <si>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</si>
  <si>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</si>
  <si>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</si>
  <si>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</si>
  <si>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</si>
  <si>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</si>
  <si>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</si>
  <si>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</si>
  <si>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</si>
  <si>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</si>
  <si>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</si>
  <si>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</si>
  <si>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</si>
  <si>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</si>
  <si>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</si>
  <si>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</si>
  <si>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</si>
  <si>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</si>
  <si>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</si>
  <si>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</si>
  <si>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</si>
  <si>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</si>
  <si>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</si>
  <si>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</si>
  <si>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</si>
  <si>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</si>
  <si>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</si>
  <si>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</si>
  <si>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</si>
  <si>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</si>
  <si>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</si>
  <si>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</si>
  <si>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</si>
  <si>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</si>
  <si>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</si>
  <si>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</si>
  <si>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</si>
  <si>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</si>
  <si>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</si>
  <si>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</si>
  <si>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</si>
  <si>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</si>
  <si>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</si>
  <si>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</si>
  <si>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</si>
  <si>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</si>
  <si>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</si>
  <si>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</si>
  <si>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</si>
  <si>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</si>
  <si>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</si>
  <si>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</si>
  <si>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</si>
  <si>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</si>
  <si>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</si>
  <si>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</si>
  <si>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</si>
  <si>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</si>
  <si>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</si>
  <si>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</si>
  <si>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</si>
  <si>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</si>
  <si>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</si>
  <si>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</si>
  <si>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</si>
  <si>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</si>
  <si>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</si>
  <si>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</si>
  <si>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</si>
  <si>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</si>
  <si>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</si>
  <si>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</si>
  <si>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</si>
  <si>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</si>
  <si>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</si>
  <si>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</si>
  <si>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</si>
  <si>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</si>
  <si>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</si>
  <si>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</si>
  <si>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</si>
  <si>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</si>
  <si>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</si>
  <si>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</si>
  <si>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</si>
  <si>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</si>
  <si>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</si>
  <si>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</si>
  <si>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</si>
  <si>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</si>
  <si>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</si>
  <si>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</si>
  <si>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</si>
  <si>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</si>
  <si>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</si>
  <si>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</si>
  <si>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</si>
  <si>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</si>
  <si>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</si>
  <si>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</si>
  <si>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</si>
  <si>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</si>
  <si>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</si>
  <si>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</si>
  <si>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</si>
  <si>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</si>
  <si>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</si>
  <si>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</si>
  <si>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</si>
  <si>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</si>
  <si>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</si>
  <si>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</si>
  <si>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</si>
  <si>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</si>
  <si>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</si>
  <si>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</si>
  <si>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</si>
  <si>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</si>
  <si>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</si>
  <si>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</si>
  <si>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</si>
  <si>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</si>
  <si>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</si>
  <si>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</si>
  <si>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</si>
  <si>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</si>
  <si>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</si>
  <si>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</si>
  <si>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</si>
  <si>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</si>
  <si>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</si>
  <si>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</si>
  <si>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</si>
  <si>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</si>
  <si>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</si>
  <si>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</si>
  <si>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</si>
  <si>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</si>
  <si>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</si>
  <si>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</si>
  <si>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</si>
  <si>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</si>
  <si>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</si>
  <si>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</si>
  <si>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</si>
  <si>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</si>
  <si>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</si>
  <si>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</si>
  <si>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</si>
  <si>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</si>
  <si>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</si>
  <si>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</si>
  <si>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</si>
  <si>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</si>
  <si>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</si>
  <si>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</si>
  <si>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</si>
  <si>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</si>
  <si>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</si>
  <si>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</si>
  <si>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</si>
  <si>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</si>
  <si>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</si>
  <si>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</si>
  <si>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</si>
  <si>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</si>
  <si>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</si>
  <si>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</si>
  <si>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</si>
  <si>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</si>
  <si>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</si>
  <si>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</si>
  <si>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</si>
  <si>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</si>
  <si>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</si>
  <si>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</si>
  <si>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</si>
  <si>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</si>
  <si>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</si>
  <si>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</si>
  <si>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</si>
  <si>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</si>
  <si>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</si>
  <si>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</si>
  <si>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</si>
  <si>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</si>
  <si>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</si>
  <si>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</si>
  <si>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</si>
  <si>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</si>
  <si>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</si>
  <si>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</si>
  <si>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</si>
  <si>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</si>
  <si>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</si>
  <si>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</si>
  <si>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</si>
  <si>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</si>
  <si>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</si>
  <si>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</si>
  <si>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</si>
  <si>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</si>
  <si>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</si>
  <si>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</si>
  <si>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</si>
  <si>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</si>
  <si>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</si>
  <si>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</si>
  <si>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</si>
  <si>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</si>
  <si>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</si>
  <si>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</si>
  <si>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</si>
  <si>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</si>
  <si>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</si>
  <si>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</si>
  <si>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</si>
  <si>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</si>
  <si>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</si>
  <si>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</si>
  <si>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</si>
  <si>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</si>
  <si>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</si>
  <si>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</si>
  <si>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</si>
  <si>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</si>
  <si>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</si>
  <si>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</si>
  <si>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</si>
  <si>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</si>
  <si>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</si>
  <si>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</si>
  <si>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</si>
  <si>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</si>
  <si>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</si>
  <si>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</si>
  <si>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</si>
  <si>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</si>
  <si>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</si>
  <si>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</si>
  <si>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</si>
  <si>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</si>
  <si>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</si>
  <si>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</si>
  <si>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</si>
  <si>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</si>
  <si>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</si>
  <si>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</si>
  <si>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</si>
  <si>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</si>
  <si>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</si>
  <si>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</si>
  <si>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</si>
  <si>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</si>
  <si>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</si>
  <si>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</si>
  <si>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</si>
  <si>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</si>
  <si>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</si>
  <si>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</si>
  <si>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</si>
  <si>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</si>
  <si>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</si>
  <si>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</si>
  <si>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</si>
  <si>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</si>
  <si>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</si>
  <si>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</si>
  <si>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</si>
  <si>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</si>
  <si>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</si>
  <si>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</si>
  <si>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</si>
  <si>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</si>
  <si>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</si>
  <si>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</si>
  <si>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</si>
  <si>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</si>
  <si>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</si>
  <si>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</si>
  <si>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</si>
  <si>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</si>
  <si>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</si>
  <si>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</si>
  <si>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</si>
  <si>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</si>
  <si>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</si>
  <si>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</si>
  <si>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</si>
  <si>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</si>
  <si>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</si>
  <si>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</si>
  <si>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</si>
  <si>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</si>
  <si>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</si>
  <si>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</si>
  <si>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</si>
  <si>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</si>
  <si>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</si>
  <si>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</si>
  <si>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</si>
  <si>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</si>
  <si>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</si>
  <si>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</si>
  <si>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</si>
  <si>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</si>
  <si>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</si>
  <si>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</si>
  <si>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</si>
  <si>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</si>
  <si>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</si>
  <si>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</si>
  <si>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</si>
  <si>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</si>
  <si>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</si>
  <si>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</si>
  <si>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</si>
  <si>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</si>
  <si>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</si>
  <si>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</si>
  <si>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</si>
  <si>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</si>
  <si>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</si>
  <si>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</si>
  <si>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</si>
  <si>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</si>
  <si>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</si>
  <si>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</si>
  <si>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</si>
  <si>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</si>
  <si>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</si>
  <si>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</si>
  <si>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</si>
  <si>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</si>
  <si>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</si>
  <si>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</si>
  <si>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</si>
  <si>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</si>
  <si>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</si>
  <si>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</si>
  <si>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</si>
  <si>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</si>
  <si>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</si>
  <si>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</si>
  <si>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</si>
  <si>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</si>
  <si>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</si>
  <si>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</si>
  <si>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</si>
  <si>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</si>
  <si>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</si>
  <si>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</si>
  <si>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</si>
  <si>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</si>
  <si>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</si>
  <si>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</si>
  <si>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</si>
  <si>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</si>
  <si>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</si>
  <si>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</si>
  <si>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</si>
  <si>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</si>
  <si>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</si>
  <si>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</si>
  <si>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</si>
  <si>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</si>
  <si>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</si>
  <si>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</si>
  <si>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</si>
  <si>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</si>
  <si>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</si>
  <si>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</si>
  <si>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</si>
  <si>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</si>
  <si>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</si>
  <si>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</si>
  <si>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</si>
  <si>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</si>
  <si>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</si>
  <si>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</si>
  <si>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</si>
  <si>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</si>
  <si>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</si>
  <si>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</si>
  <si>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</si>
  <si>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</si>
  <si>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</si>
  <si>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</si>
  <si>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</si>
  <si>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</si>
  <si>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</si>
  <si>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</si>
  <si>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</si>
  <si>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</si>
  <si>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</si>
  <si>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</si>
  <si>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</si>
  <si>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</si>
  <si>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</si>
  <si>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</si>
  <si>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</si>
  <si>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</si>
  <si>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</si>
  <si>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</si>
  <si>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</si>
  <si>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</si>
  <si>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</si>
  <si>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</si>
  <si>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</si>
  <si>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</si>
  <si>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</si>
  <si>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</si>
  <si>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</si>
  <si>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</si>
  <si>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</si>
  <si>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</si>
  <si>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</si>
  <si>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</si>
  <si>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</si>
  <si>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</si>
  <si>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</si>
  <si>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</si>
  <si>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</si>
  <si>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</si>
  <si>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</si>
  <si>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</si>
  <si>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</si>
  <si>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</si>
  <si>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</si>
  <si>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</si>
  <si>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</si>
  <si>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</si>
  <si>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</si>
  <si>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</si>
  <si>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</si>
  <si>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</si>
  <si>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</si>
  <si>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</si>
  <si>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</si>
  <si>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</si>
  <si>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</si>
  <si>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</si>
  <si>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</si>
  <si>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</si>
  <si>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</si>
  <si>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</si>
  <si>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</si>
  <si>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</si>
  <si>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</si>
  <si>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</si>
  <si>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</si>
  <si>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</si>
  <si>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</si>
  <si>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</si>
  <si>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</si>
  <si>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</si>
  <si>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</si>
  <si>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</si>
  <si>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</si>
  <si>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</si>
  <si>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</si>
  <si>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</si>
  <si>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</si>
  <si>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</si>
  <si>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</si>
  <si>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</si>
  <si>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</si>
  <si>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</si>
  <si>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</si>
  <si>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</si>
  <si>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</si>
  <si>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</si>
  <si>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</si>
  <si>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</si>
  <si>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</si>
  <si>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</si>
  <si>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</si>
  <si>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</si>
  <si>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</si>
  <si>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</si>
  <si>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</si>
  <si>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</si>
  <si>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</si>
  <si>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</si>
  <si>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</si>
  <si>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</si>
  <si>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</si>
  <si>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</si>
  <si>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</si>
  <si>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</si>
  <si>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</si>
  <si>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</si>
  <si>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</si>
  <si>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</si>
  <si>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</si>
  <si>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</si>
  <si>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</si>
  <si>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</si>
  <si>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</si>
  <si>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</si>
  <si>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</si>
  <si>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</si>
  <si>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</si>
  <si>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</si>
  <si>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</si>
  <si>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</si>
  <si>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</si>
  <si>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</si>
  <si>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</si>
  <si>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</si>
  <si>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</si>
  <si>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</si>
  <si>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</si>
  <si>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</si>
  <si>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</si>
  <si>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</si>
  <si>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</si>
  <si>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</si>
  <si>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</si>
  <si>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</si>
  <si>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</si>
  <si>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</si>
  <si>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</si>
  <si>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</si>
  <si>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</si>
  <si>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</si>
  <si>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</si>
  <si>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</si>
  <si>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</si>
  <si>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</si>
  <si>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</si>
  <si>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</si>
  <si>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</si>
  <si>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</si>
  <si>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</si>
  <si>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</si>
  <si>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</si>
  <si>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</si>
  <si>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</si>
  <si>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</si>
  <si>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</si>
  <si>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</si>
  <si>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</si>
  <si>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</si>
  <si>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</si>
  <si>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</si>
  <si>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</si>
  <si>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</si>
  <si>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</si>
  <si>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</si>
  <si>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</si>
  <si>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</si>
  <si>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</si>
  <si>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</si>
  <si>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</si>
  <si>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</si>
  <si>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</si>
  <si>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</si>
  <si>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</si>
  <si>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</si>
  <si>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</si>
  <si>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</si>
  <si>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</si>
  <si>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</si>
  <si>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</si>
  <si>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</si>
  <si>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</si>
  <si>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</si>
  <si>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</si>
  <si>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</si>
  <si>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</si>
  <si>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</si>
  <si>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</si>
  <si>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</si>
  <si>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</si>
  <si>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</si>
  <si>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</si>
  <si>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</si>
  <si>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</si>
  <si>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</si>
  <si>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</si>
  <si>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</si>
  <si>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</si>
  <si>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</si>
  <si>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</si>
  <si>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</si>
  <si>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</si>
  <si>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</si>
  <si>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</si>
  <si>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</si>
  <si>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</si>
  <si>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</si>
  <si>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</si>
  <si>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</si>
  <si>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</si>
  <si>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</si>
  <si>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</si>
  <si>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</si>
  <si>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</si>
  <si>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</si>
  <si>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</si>
  <si>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</si>
  <si>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</si>
  <si>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</si>
  <si>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</si>
  <si>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</si>
  <si>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</si>
  <si>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</si>
  <si>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</si>
  <si>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</si>
  <si>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</si>
  <si>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</si>
  <si>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</si>
  <si>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</si>
  <si>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</si>
  <si>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</si>
  <si>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</si>
  <si>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</si>
  <si>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</si>
  <si>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</si>
  <si>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</si>
  <si>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</si>
  <si>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</si>
  <si>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</si>
  <si>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</si>
  <si>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</si>
  <si>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</si>
  <si>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</si>
  <si>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</si>
  <si>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</si>
  <si>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</si>
  <si>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</si>
  <si>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</si>
  <si>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</si>
  <si>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</si>
  <si>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</si>
  <si>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</si>
  <si>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</si>
  <si>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</si>
  <si>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</si>
  <si>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</si>
  <si>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</si>
  <si>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</si>
  <si>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</si>
  <si>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</si>
  <si>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</si>
  <si>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</si>
  <si>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</si>
  <si>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</si>
  <si>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</si>
  <si>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</si>
  <si>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</si>
  <si>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</si>
  <si>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</si>
  <si>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</si>
  <si>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</si>
  <si>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</si>
  <si>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</si>
  <si>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</si>
  <si>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</si>
  <si>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</si>
  <si>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</si>
  <si>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</si>
  <si>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</si>
  <si>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</si>
  <si>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</si>
  <si>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</si>
  <si>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</si>
  <si>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</si>
  <si>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</si>
  <si>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</si>
  <si>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</si>
  <si>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</si>
  <si>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</si>
  <si>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</si>
  <si>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</si>
  <si>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</si>
  <si>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</si>
  <si>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</si>
  <si>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</si>
  <si>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</si>
  <si>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</si>
  <si>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</si>
  <si>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</si>
  <si>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</si>
  <si>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</si>
  <si>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</si>
  <si>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</si>
  <si>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</si>
  <si>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</si>
  <si>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</si>
  <si>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</si>
  <si>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</si>
  <si>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</si>
  <si>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</si>
  <si>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</si>
  <si>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</si>
  <si>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</si>
  <si>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</si>
  <si>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</si>
  <si>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</si>
  <si>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</si>
  <si>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</si>
  <si>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</si>
  <si>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</si>
  <si>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</si>
  <si>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</si>
  <si>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</si>
  <si>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</si>
  <si>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</si>
  <si>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</si>
  <si>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</si>
  <si>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</si>
  <si>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</si>
  <si>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</si>
  <si>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</si>
  <si>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</si>
  <si>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</si>
  <si>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</si>
  <si>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</si>
  <si>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</si>
  <si>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</si>
  <si>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</si>
  <si>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</si>
  <si>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</si>
  <si>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</si>
  <si>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</si>
  <si>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</si>
  <si>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</si>
  <si>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</si>
  <si>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</si>
  <si>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</si>
  <si>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</si>
  <si>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</si>
  <si>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</si>
  <si>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</si>
  <si>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</si>
  <si>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</si>
  <si>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</si>
  <si>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</si>
  <si>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</si>
  <si>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</si>
  <si>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</si>
  <si>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</si>
  <si>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</si>
  <si>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</si>
  <si>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</si>
  <si>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</si>
  <si>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</si>
  <si>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</si>
  <si>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</si>
  <si>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</si>
  <si>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</si>
  <si>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</si>
  <si>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</si>
  <si>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</si>
  <si>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</si>
  <si>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</si>
  <si>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</si>
  <si>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</si>
  <si>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</si>
  <si>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</si>
  <si>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</si>
  <si>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</si>
  <si>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</si>
  <si>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</si>
  <si>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</si>
  <si>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</si>
  <si>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</si>
  <si>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</si>
  <si>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</si>
  <si>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</si>
  <si>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</si>
  <si>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</si>
  <si>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</si>
  <si>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</si>
  <si>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</si>
  <si>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</si>
  <si>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</si>
  <si>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</si>
  <si>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</si>
  <si>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</si>
  <si>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</si>
  <si>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</si>
  <si>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</si>
  <si>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</si>
  <si>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</si>
  <si>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</si>
  <si>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</si>
  <si>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</si>
  <si>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</si>
  <si>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</si>
  <si>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</si>
  <si>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</si>
  <si>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</si>
  <si>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</si>
  <si>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</si>
  <si>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</si>
  <si>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</si>
  <si>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</si>
  <si>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</si>
  <si>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</si>
  <si>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</si>
  <si>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</si>
  <si>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</si>
  <si>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</si>
  <si>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</si>
  <si>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</si>
  <si>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</si>
  <si>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</si>
  <si>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</si>
  <si>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</si>
  <si>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</si>
  <si>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</si>
  <si>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</si>
  <si>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</si>
  <si>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</si>
  <si>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</si>
  <si>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</si>
  <si>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</si>
  <si>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</si>
  <si>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</si>
  <si>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</si>
  <si>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</si>
  <si>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</si>
  <si>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</si>
  <si>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</si>
  <si>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</si>
  <si>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</si>
  <si>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</si>
  <si>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</si>
  <si>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</si>
  <si>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</si>
  <si>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</si>
  <si>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</si>
  <si>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</si>
  <si>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</si>
  <si>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</si>
  <si>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</si>
  <si>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</si>
  <si>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</si>
  <si>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</si>
  <si>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</si>
  <si>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</si>
  <si>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</si>
  <si>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</si>
  <si>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</si>
  <si>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</si>
  <si>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</si>
  <si>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</si>
  <si>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</si>
  <si>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</si>
  <si>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</si>
  <si>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</si>
  <si>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</si>
  <si>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</si>
  <si>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</si>
  <si>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</si>
  <si>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</si>
  <si>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</si>
  <si>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</si>
  <si>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</si>
  <si>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</si>
  <si>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</si>
  <si>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</si>
  <si>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</si>
  <si>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</si>
  <si>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</si>
  <si>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</si>
  <si>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</si>
  <si>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</si>
  <si>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</si>
  <si>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</si>
  <si>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</si>
  <si>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</si>
  <si>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</si>
  <si>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</si>
  <si>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</si>
  <si>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</si>
  <si>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</si>
  <si>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</si>
  <si>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</si>
  <si>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</si>
  <si>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</si>
  <si>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</si>
  <si>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</si>
  <si>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</si>
  <si>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</si>
  <si>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</si>
  <si>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</si>
  <si>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</si>
  <si>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</si>
  <si>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</si>
  <si>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</si>
  <si>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</si>
  <si>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</si>
  <si>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</si>
  <si>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</si>
  <si>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</si>
  <si>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</si>
  <si>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</si>
  <si>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</si>
  <si>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</si>
  <si>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</si>
  <si>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</si>
  <si>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</si>
  <si>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</si>
  <si>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</si>
  <si>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</si>
  <si>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</si>
  <si>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</si>
  <si>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</si>
  <si>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</si>
  <si>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</si>
  <si>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</si>
  <si>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</si>
  <si>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</si>
  <si>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</si>
  <si>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</si>
  <si>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</si>
  <si>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</si>
  <si>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</si>
  <si>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</si>
  <si>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</si>
  <si>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</si>
  <si>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</si>
  <si>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</si>
  <si>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</si>
  <si>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</si>
  <si>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</si>
  <si>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</si>
  <si>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</si>
  <si>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</si>
  <si>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</si>
  <si>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</si>
  <si>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</si>
  <si>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</si>
  <si>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</si>
  <si>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</si>
  <si>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</si>
  <si>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</si>
  <si>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</si>
  <si>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</si>
  <si>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</si>
  <si>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</si>
  <si>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</si>
  <si>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</si>
  <si>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</si>
  <si>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</si>
  <si>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</si>
  <si>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</si>
  <si>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</si>
  <si>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</si>
  <si>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</si>
  <si>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</si>
  <si>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</si>
  <si>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</si>
  <si>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</si>
  <si>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</si>
  <si>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</si>
  <si>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</si>
  <si>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</si>
  <si>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</si>
  <si>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</si>
  <si>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</si>
  <si>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</si>
  <si>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</si>
  <si>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</si>
  <si>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</si>
  <si>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</si>
  <si>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</si>
  <si>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</si>
  <si>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</si>
  <si>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</si>
  <si>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</si>
  <si>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</si>
  <si>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</si>
  <si>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</si>
  <si>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</si>
  <si>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</si>
  <si>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</si>
  <si>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</si>
  <si>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</si>
  <si>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</si>
  <si>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</si>
  <si>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</si>
  <si>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</si>
  <si>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</si>
  <si>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</si>
  <si>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</si>
  <si>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</si>
  <si>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</si>
  <si>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</si>
  <si>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</si>
  <si>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</si>
  <si>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</si>
  <si>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</si>
  <si>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</si>
  <si>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</si>
  <si>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</si>
  <si>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</si>
  <si>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</si>
  <si>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</si>
  <si>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</si>
  <si>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</si>
  <si>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</si>
  <si>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</si>
  <si>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</si>
  <si>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</si>
  <si>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</si>
  <si>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</si>
  <si>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</si>
  <si>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</si>
  <si>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</si>
  <si>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</si>
  <si>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</si>
  <si>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</si>
  <si>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</si>
  <si>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</si>
  <si>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</si>
  <si>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</si>
  <si>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</si>
  <si>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</si>
  <si>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</si>
  <si>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</si>
  <si>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</si>
  <si>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</si>
  <si>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</si>
  <si>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</si>
  <si>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</si>
  <si>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</si>
  <si>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</si>
  <si>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</si>
  <si>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</si>
  <si>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</si>
  <si>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</si>
  <si>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</si>
  <si>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</si>
  <si>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</si>
  <si>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</si>
  <si>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</si>
  <si>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</si>
  <si>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</si>
  <si>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</si>
  <si>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</si>
  <si>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</si>
  <si>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</si>
  <si>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</si>
  <si>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</si>
  <si>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</si>
  <si>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</si>
  <si>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</si>
  <si>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</si>
  <si>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</si>
  <si>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</si>
  <si>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</si>
  <si>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</si>
  <si>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</si>
  <si>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</si>
  <si>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</si>
  <si>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</si>
  <si>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</si>
  <si>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</si>
  <si>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</si>
  <si>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</si>
  <si>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</si>
  <si>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</si>
  <si>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</si>
  <si>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</si>
  <si>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</si>
  <si>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</si>
  <si>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</si>
  <si>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</si>
  <si>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</si>
  <si>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</si>
  <si>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</si>
  <si>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</si>
  <si>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</si>
  <si>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</si>
  <si>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</si>
  <si>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</si>
  <si>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</si>
  <si>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</si>
  <si>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</si>
  <si>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</si>
  <si>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</si>
  <si>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</si>
  <si>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</si>
  <si>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</si>
  <si>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</si>
  <si>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</si>
  <si>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</si>
  <si>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</si>
  <si>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</si>
  <si>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</si>
  <si>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</si>
  <si>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</si>
  <si>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</si>
  <si>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</si>
  <si>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</si>
  <si>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</si>
  <si>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</si>
  <si>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</si>
  <si>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</si>
  <si>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</si>
  <si>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</si>
  <si>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</si>
  <si>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</si>
  <si>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</si>
  <si>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</si>
  <si>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</si>
  <si>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</si>
  <si>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</si>
  <si>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</si>
  <si>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</si>
  <si>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</si>
  <si>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</si>
  <si>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</si>
  <si>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</si>
  <si>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</si>
  <si>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</si>
  <si>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</si>
  <si>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</si>
  <si>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</si>
  <si>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</si>
  <si>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</si>
  <si>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</si>
  <si>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</si>
  <si>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</si>
  <si>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</si>
  <si>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</si>
  <si>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</si>
  <si>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</si>
  <si>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</si>
  <si>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</si>
  <si>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</si>
  <si>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</si>
  <si>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</si>
  <si>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</si>
  <si>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</si>
  <si>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</si>
  <si>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</si>
  <si>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</si>
  <si>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</si>
  <si>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</si>
  <si>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</si>
  <si>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</si>
  <si>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</si>
  <si>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</si>
  <si>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</si>
  <si>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</si>
  <si>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</si>
  <si>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</si>
  <si>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</si>
  <si>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</si>
  <si>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</si>
  <si>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</si>
  <si>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</si>
  <si>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</si>
  <si>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</si>
  <si>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</si>
  <si>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</si>
  <si>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</si>
  <si>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</si>
  <si>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</si>
  <si>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</si>
  <si>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</si>
  <si>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</si>
  <si>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</si>
  <si>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</si>
  <si>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</si>
  <si>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</si>
  <si>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</si>
  <si>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</si>
  <si>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</si>
  <si>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</si>
  <si>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</si>
  <si>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</si>
  <si>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</si>
  <si>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</si>
  <si>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</si>
  <si>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</si>
  <si>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</si>
  <si>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</si>
  <si>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</si>
  <si>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</si>
  <si>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</si>
  <si>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</si>
  <si>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</si>
  <si>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</si>
  <si>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</si>
  <si>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</si>
  <si>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</si>
  <si>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</si>
  <si>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</si>
  <si>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</si>
  <si>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</si>
  <si>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</si>
  <si>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</si>
  <si>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</si>
  <si>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</si>
  <si>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</si>
  <si>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</si>
  <si>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</si>
  <si>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</si>
  <si>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</si>
  <si>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</si>
  <si>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</si>
  <si>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</si>
  <si>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</si>
  <si>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</si>
  <si>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</si>
  <si>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</si>
  <si>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</si>
  <si>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</si>
  <si>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</si>
  <si>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</si>
  <si>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</si>
  <si>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</si>
  <si>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</si>
  <si>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</si>
  <si>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</si>
  <si>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</si>
  <si>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</si>
  <si>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</si>
  <si>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</si>
  <si>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</si>
  <si>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</si>
  <si>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</si>
  <si>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</si>
  <si>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</si>
  <si>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</si>
  <si>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</si>
  <si>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</si>
  <si>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</si>
  <si>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</si>
  <si>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</si>
  <si>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</si>
  <si>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</si>
  <si>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</si>
  <si>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</si>
  <si>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</si>
  <si>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</si>
  <si>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</si>
  <si>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</si>
  <si>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</si>
  <si>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</si>
  <si>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</si>
  <si>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</si>
  <si>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</si>
  <si>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</si>
  <si>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</si>
  <si>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</si>
  <si>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</si>
  <si>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</si>
  <si>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</si>
  <si>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</si>
  <si>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</si>
  <si>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</si>
  <si>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</si>
  <si>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</si>
  <si>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</si>
  <si>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</si>
  <si>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</si>
  <si>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</si>
  <si>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</si>
  <si>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</si>
  <si>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</si>
  <si>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</si>
  <si>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</si>
  <si>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</si>
  <si>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</si>
  <si>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</si>
  <si>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</si>
  <si>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</si>
  <si>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</si>
  <si>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</si>
  <si>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</si>
  <si>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</si>
  <si>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</si>
  <si>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</si>
  <si>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</si>
  <si>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</si>
  <si>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</si>
  <si>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</si>
  <si>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</si>
  <si>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</si>
  <si>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</si>
  <si>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</si>
  <si>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</si>
  <si>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</si>
  <si>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</si>
  <si>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</si>
  <si>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</si>
  <si>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</si>
  <si>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</si>
  <si>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</si>
  <si>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</si>
  <si>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</si>
  <si>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</si>
  <si>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</si>
  <si>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</si>
  <si>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</si>
  <si>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</si>
  <si>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</si>
  <si>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</si>
  <si>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</si>
  <si>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</si>
  <si>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</si>
  <si>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</si>
  <si>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</si>
  <si>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</si>
  <si>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</si>
  <si>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</si>
  <si>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</si>
  <si>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</si>
  <si>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</si>
  <si>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</si>
  <si>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</si>
  <si>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</si>
  <si>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</si>
  <si>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</si>
  <si>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</si>
  <si>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</si>
  <si>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</si>
  <si>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</si>
  <si>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</si>
  <si>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</si>
  <si>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</si>
  <si>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</si>
  <si>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</si>
  <si>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</si>
  <si>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</si>
  <si>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</si>
  <si>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</si>
  <si>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</si>
  <si>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</si>
  <si>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</si>
  <si>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</si>
  <si>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</si>
  <si>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</si>
  <si>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</si>
  <si>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</si>
  <si>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</si>
  <si>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</si>
  <si>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</si>
  <si>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</si>
  <si>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</si>
  <si>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</si>
  <si>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</si>
  <si>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</si>
  <si>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</si>
  <si>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</si>
  <si>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</si>
  <si>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</si>
  <si>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</si>
  <si>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</si>
  <si>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</si>
  <si>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</si>
  <si>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</si>
  <si>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</si>
  <si>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</si>
  <si>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</si>
  <si>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</si>
  <si>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</si>
  <si>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</si>
  <si>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</si>
  <si>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</si>
  <si>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</si>
  <si>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</si>
  <si>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</si>
  <si>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</si>
  <si>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</si>
  <si>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</si>
  <si>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</si>
  <si>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</si>
  <si>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</si>
  <si>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</si>
  <si>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</si>
  <si>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</si>
  <si>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</si>
  <si>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</si>
  <si>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</si>
  <si>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</si>
  <si>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</si>
  <si>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</si>
  <si>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</si>
  <si>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</si>
  <si>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</si>
  <si>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</si>
  <si>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</si>
  <si>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</si>
  <si>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</si>
  <si>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</si>
  <si>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</si>
  <si>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</si>
  <si>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</si>
  <si>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</si>
  <si>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</si>
  <si>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</si>
  <si>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</si>
  <si>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</si>
  <si>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</si>
  <si>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</si>
  <si>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</si>
  <si>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</si>
  <si>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</si>
  <si>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</si>
  <si>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</si>
  <si>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</si>
  <si>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</si>
  <si>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</si>
  <si>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</si>
  <si>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</si>
  <si>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</si>
  <si>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</si>
  <si>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</si>
  <si>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</si>
  <si>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</si>
  <si>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</si>
  <si>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</si>
  <si>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</si>
  <si>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</si>
  <si>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</si>
  <si>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</si>
  <si>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</si>
  <si>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</si>
  <si>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</si>
  <si>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</si>
  <si>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</si>
  <si>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</si>
  <si>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</si>
  <si>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</si>
  <si>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</si>
  <si>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</si>
  <si>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</si>
  <si>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</si>
  <si>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</si>
  <si>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</si>
  <si>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</si>
  <si>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</si>
  <si>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</si>
  <si>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</si>
  <si>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</si>
  <si>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</si>
  <si>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</si>
  <si>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</si>
  <si>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</si>
  <si>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</si>
  <si>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</si>
  <si>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</si>
  <si>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</si>
  <si>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</si>
  <si>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</si>
  <si>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</si>
  <si>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</si>
  <si>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</si>
  <si>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</si>
  <si>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</si>
  <si>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</si>
  <si>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</si>
  <si>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</si>
  <si>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</si>
  <si>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</si>
  <si>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</si>
  <si>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</si>
  <si>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</si>
  <si>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</si>
  <si>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</si>
  <si>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</si>
  <si>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</si>
  <si>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</si>
  <si>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</si>
  <si>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</si>
  <si>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</si>
  <si>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</si>
  <si>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</si>
  <si>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</si>
  <si>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</si>
  <si>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</si>
  <si>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</si>
  <si>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</si>
  <si>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</si>
  <si>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</si>
  <si>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</si>
  <si>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</si>
  <si>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</si>
  <si>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</si>
  <si>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</si>
  <si>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</si>
  <si>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</si>
  <si>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</si>
  <si>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</si>
  <si>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</si>
  <si>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</si>
  <si>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</si>
  <si>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</si>
  <si>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</si>
  <si>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</si>
  <si>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</si>
  <si>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</si>
  <si>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</si>
  <si>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</si>
  <si>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</si>
  <si>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</si>
  <si>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</si>
  <si>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</si>
  <si>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</si>
  <si>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</si>
  <si>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</si>
  <si>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</si>
  <si>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</si>
  <si>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</si>
  <si>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</si>
  <si>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</si>
  <si>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</si>
  <si>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</si>
  <si>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</si>
  <si>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</si>
  <si>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</si>
  <si>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</si>
  <si>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</si>
  <si>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</si>
  <si>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</si>
  <si>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</si>
  <si>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</si>
  <si>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</si>
  <si>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</si>
  <si>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</si>
  <si>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</si>
  <si>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</si>
  <si>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</si>
  <si>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</si>
  <si>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</si>
  <si>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</si>
  <si>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</si>
  <si>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</si>
  <si>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</si>
  <si>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</si>
  <si>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</si>
  <si>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</si>
  <si>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</si>
  <si>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</si>
  <si>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</si>
  <si>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</si>
  <si>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</si>
  <si>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</si>
  <si>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</si>
  <si>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</si>
  <si>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</si>
  <si>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</si>
  <si>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</si>
  <si>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</si>
  <si>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</si>
  <si>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</si>
  <si>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</si>
  <si>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</si>
  <si>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</si>
  <si>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</si>
  <si>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</si>
  <si>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</si>
  <si>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</si>
  <si>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</si>
  <si>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</si>
  <si>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</si>
  <si>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</si>
  <si>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</si>
  <si>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</si>
  <si>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</si>
  <si>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</si>
  <si>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</si>
  <si>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</si>
  <si>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</si>
  <si>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</si>
  <si>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</si>
  <si>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</si>
  <si>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</si>
  <si>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</si>
  <si>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</si>
  <si>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</si>
  <si>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</si>
  <si>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</si>
  <si>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</si>
  <si>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</si>
  <si>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</si>
  <si>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</si>
  <si>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</si>
  <si>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</si>
  <si>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</si>
  <si>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</si>
  <si>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</si>
  <si>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</si>
  <si>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</si>
  <si>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</si>
  <si>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</si>
  <si>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</si>
  <si>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</si>
  <si>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</si>
  <si>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</si>
  <si>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</si>
  <si>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</si>
  <si>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</si>
  <si>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</si>
  <si>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</si>
  <si>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</si>
  <si>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</si>
  <si>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</si>
  <si>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</si>
  <si>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</si>
  <si>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</si>
  <si>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</si>
  <si>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</si>
  <si>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</si>
  <si>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</si>
  <si>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</si>
  <si>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</si>
  <si>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</si>
  <si>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</si>
  <si>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</si>
  <si>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</si>
  <si>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</si>
  <si>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</si>
  <si>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</si>
  <si>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</si>
  <si>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</si>
  <si>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</si>
  <si>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</si>
  <si>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</si>
  <si>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</si>
  <si>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</si>
  <si>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</si>
  <si>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</si>
  <si>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</si>
  <si>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</si>
  <si>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</si>
  <si>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</si>
  <si>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</si>
  <si>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</si>
  <si>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</si>
  <si>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</si>
  <si>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</si>
  <si>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</si>
  <si>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</si>
  <si>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</si>
  <si>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</si>
  <si>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</si>
  <si>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</si>
  <si>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</si>
  <si>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</si>
  <si>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</si>
  <si>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</si>
  <si>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</si>
  <si>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</si>
  <si>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</si>
  <si>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</si>
  <si>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</si>
  <si>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</si>
  <si>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</si>
  <si>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</si>
  <si>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</si>
  <si>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</si>
  <si>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</si>
  <si>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</si>
  <si>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</si>
  <si>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</si>
  <si>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</si>
  <si>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</si>
  <si>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</si>
  <si>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</si>
  <si>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</si>
  <si>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</si>
  <si>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</si>
  <si>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</si>
  <si>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</si>
  <si>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</si>
  <si>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</si>
  <si>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</si>
  <si>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</si>
  <si>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</si>
  <si>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</si>
  <si>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</si>
  <si>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</si>
  <si>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</si>
  <si>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</si>
  <si>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</si>
  <si>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</si>
  <si>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</si>
  <si>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</si>
  <si>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</si>
  <si>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</si>
  <si>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</si>
  <si>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</si>
  <si>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</si>
  <si>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</si>
  <si>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</si>
  <si>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</si>
  <si>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</si>
  <si>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</si>
  <si>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</si>
  <si>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</si>
  <si>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</si>
  <si>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</si>
  <si>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</si>
  <si>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</si>
  <si>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</si>
  <si>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</si>
  <si>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</si>
  <si>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</si>
  <si>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</si>
  <si>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</si>
  <si>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</si>
  <si>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</si>
  <si>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</si>
  <si>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</si>
  <si>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</si>
  <si>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</si>
  <si>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</si>
  <si>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</si>
  <si>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</si>
  <si>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</si>
  <si>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</si>
  <si>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</si>
  <si>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</si>
  <si>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</si>
  <si>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</si>
  <si>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</si>
  <si>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</si>
  <si>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</si>
  <si>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</si>
  <si>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</si>
  <si>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</si>
  <si>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</si>
  <si>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</si>
  <si>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</si>
  <si>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</si>
  <si>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</si>
  <si>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</si>
  <si>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</si>
  <si>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</si>
  <si>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</si>
  <si>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</si>
  <si>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</si>
  <si>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</si>
  <si>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</si>
  <si>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</si>
  <si>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</si>
  <si>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</si>
  <si>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</si>
  <si>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</si>
  <si>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</si>
  <si>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</si>
  <si>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</si>
  <si>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</si>
  <si>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</si>
  <si>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</si>
  <si>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</si>
  <si>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</si>
  <si>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</si>
  <si>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</si>
  <si>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</si>
  <si>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</si>
  <si>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</si>
  <si>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</si>
  <si>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</si>
  <si>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</si>
  <si>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</si>
  <si>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</si>
  <si>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</si>
  <si>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</si>
  <si>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</si>
  <si>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</si>
  <si>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</si>
  <si>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</si>
  <si>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</si>
  <si>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</si>
  <si>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</si>
  <si>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</si>
  <si>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</si>
  <si>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</si>
  <si>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</si>
  <si>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</si>
  <si>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</si>
  <si>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</si>
  <si>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</si>
  <si>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</si>
  <si>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</si>
  <si>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</si>
  <si>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</si>
  <si>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</si>
  <si>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</si>
  <si>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</si>
  <si>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</si>
  <si>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</si>
  <si>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</si>
  <si>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</si>
  <si>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</si>
  <si>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</si>
  <si>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</si>
  <si>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</si>
  <si>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</si>
  <si>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</si>
  <si>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</si>
  <si>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</si>
  <si>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</si>
  <si>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</si>
  <si>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</si>
  <si>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</si>
  <si>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</si>
  <si>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</si>
  <si>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</si>
  <si>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</si>
  <si>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</si>
  <si>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</si>
  <si>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</si>
  <si>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</si>
  <si>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</si>
  <si>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</si>
  <si>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</si>
  <si>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</si>
  <si>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</si>
  <si>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</si>
  <si>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</si>
  <si>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</si>
  <si>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</si>
  <si>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</si>
  <si>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</si>
  <si>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</si>
  <si>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</si>
  <si>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</si>
  <si>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</si>
  <si>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</si>
  <si>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</si>
  <si>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</si>
  <si>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</si>
  <si>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</si>
  <si>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</si>
  <si>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</si>
  <si>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</si>
  <si>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</si>
  <si>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</si>
  <si>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</si>
  <si>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</si>
  <si>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</si>
  <si>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</si>
  <si>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</si>
  <si>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</si>
  <si>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</si>
  <si>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</si>
  <si>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</si>
  <si>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</si>
  <si>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</si>
  <si>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</si>
  <si>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</si>
  <si>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</si>
  <si>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</si>
  <si>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</si>
  <si>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</si>
  <si>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</si>
  <si>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</si>
  <si>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</si>
  <si>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</si>
  <si>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</si>
  <si>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</si>
  <si>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</si>
  <si>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</si>
  <si>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</si>
  <si>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</si>
  <si>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</si>
  <si>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</si>
  <si>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</si>
  <si>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</si>
  <si>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</si>
  <si>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</si>
  <si>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</si>
  <si>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</si>
  <si>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</si>
  <si>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</si>
  <si>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</si>
  <si>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</si>
  <si>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</si>
  <si>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</si>
  <si>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</si>
  <si>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</si>
  <si>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</si>
  <si>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</si>
  <si>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</si>
  <si>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</si>
  <si>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</si>
  <si>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</si>
  <si>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</si>
  <si>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</si>
  <si>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</si>
  <si>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</si>
  <si>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</si>
  <si>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</si>
  <si>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</si>
  <si>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</si>
  <si>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</si>
  <si>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</si>
  <si>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</si>
  <si>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</si>
  <si>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</si>
  <si>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</si>
  <si>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</si>
  <si>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</si>
  <si>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</si>
  <si>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</si>
  <si>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</si>
  <si>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</si>
  <si>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</si>
  <si>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</si>
  <si>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</si>
  <si>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</si>
  <si>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</si>
  <si>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</si>
  <si>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</si>
  <si>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</si>
  <si>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</si>
  <si>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</si>
  <si>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</si>
  <si>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</si>
  <si>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</si>
  <si>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</si>
  <si>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</si>
  <si>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</si>
  <si>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</si>
  <si>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</si>
  <si>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</si>
  <si>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</si>
  <si>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</si>
  <si>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</si>
  <si>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</si>
  <si>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</si>
  <si>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</si>
  <si>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</si>
  <si>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</si>
  <si>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</si>
  <si>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</si>
  <si>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</si>
  <si>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</si>
  <si>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</si>
  <si>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</si>
  <si>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</si>
  <si>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</si>
  <si>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</si>
  <si>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</si>
  <si>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</si>
  <si>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</si>
  <si>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</si>
  <si>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</si>
  <si>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</si>
  <si>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</si>
  <si>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</si>
  <si>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</si>
  <si>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</si>
  <si>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</si>
  <si>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</si>
  <si>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</si>
  <si>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</si>
  <si>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</si>
  <si>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</si>
  <si>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</si>
  <si>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</si>
  <si>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</si>
  <si>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</si>
  <si>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</si>
  <si>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</si>
  <si>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</si>
  <si>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</si>
  <si>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</si>
  <si>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</si>
  <si>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</si>
  <si>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</si>
  <si>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</si>
  <si>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</si>
  <si>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</si>
  <si>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</si>
  <si>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</si>
  <si>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</si>
  <si>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</si>
  <si>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</si>
  <si>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</si>
  <si>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</si>
  <si>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</si>
  <si>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</si>
  <si>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</si>
  <si>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</si>
  <si>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</si>
  <si>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</si>
  <si>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</si>
  <si>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</si>
  <si>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</si>
  <si>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</si>
  <si>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</si>
  <si>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</si>
  <si>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</si>
  <si>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</si>
  <si>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</si>
  <si>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</si>
  <si>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</si>
  <si>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</si>
  <si>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</si>
  <si>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</si>
  <si>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</si>
  <si>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</si>
  <si>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</si>
  <si>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</si>
  <si>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</si>
  <si>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</si>
  <si>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</si>
  <si>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</si>
  <si>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</si>
  <si>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</si>
  <si>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</si>
  <si>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</si>
  <si>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</si>
  <si>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</si>
  <si>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</si>
  <si>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</si>
  <si>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</si>
  <si>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</si>
  <si>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</si>
  <si>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</si>
  <si>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</si>
  <si>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</si>
  <si>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</si>
  <si>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</si>
  <si>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</si>
  <si>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</si>
  <si>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</si>
  <si>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</si>
  <si>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</si>
  <si>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</si>
  <si>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</si>
  <si>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</si>
  <si>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</si>
  <si>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</si>
  <si>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</si>
  <si>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</si>
  <si>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</si>
  <si>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</si>
  <si>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</si>
  <si>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</si>
  <si>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</si>
  <si>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</si>
  <si>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</si>
  <si>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</si>
  <si>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</si>
  <si>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</si>
  <si>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</si>
  <si>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</si>
  <si>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</si>
  <si>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</si>
  <si>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</si>
  <si>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</si>
  <si>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</si>
  <si>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</si>
  <si>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</si>
  <si>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</si>
  <si>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</si>
  <si>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</si>
  <si>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</si>
  <si>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</si>
  <si>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</si>
  <si>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</si>
  <si>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</si>
  <si>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</si>
  <si>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</si>
  <si>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</si>
  <si>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</si>
  <si>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</si>
  <si>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</si>
  <si>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</si>
  <si>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</si>
  <si>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</si>
  <si>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</si>
  <si>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</si>
  <si>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</si>
  <si>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</si>
  <si>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</si>
  <si>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</si>
  <si>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</si>
  <si>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</si>
  <si>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</si>
  <si>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</si>
  <si>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</si>
  <si>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</si>
  <si>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</si>
  <si>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</si>
  <si>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</si>
  <si>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</si>
  <si>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</si>
  <si>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</si>
  <si>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</si>
  <si>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</si>
  <si>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</si>
  <si>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</si>
  <si>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</si>
  <si>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</si>
  <si>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</si>
  <si>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</si>
  <si>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</si>
  <si>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</si>
  <si>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</si>
  <si>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</si>
  <si>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</si>
  <si>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</si>
  <si>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</si>
  <si>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</si>
  <si>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</si>
  <si>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</si>
  <si>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</si>
  <si>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</si>
  <si>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</si>
  <si>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</si>
  <si>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</si>
  <si>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</si>
  <si>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</si>
  <si>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</si>
  <si>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</si>
  <si>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</si>
  <si>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</si>
  <si>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</si>
  <si>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</si>
  <si>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</si>
  <si>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</si>
  <si>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</si>
  <si>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</si>
  <si>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</si>
  <si>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</si>
  <si>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</si>
  <si>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</si>
  <si>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</si>
  <si>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</si>
  <si>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</si>
  <si>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</si>
  <si>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</si>
  <si>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</si>
  <si>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</si>
  <si>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</si>
  <si>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</si>
  <si>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</si>
  <si>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</si>
  <si>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</si>
  <si>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</si>
  <si>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</si>
  <si>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</si>
  <si>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</si>
  <si>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</si>
  <si>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</si>
  <si>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</si>
  <si>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</si>
  <si>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</si>
  <si>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</si>
  <si>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</si>
  <si>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</si>
  <si>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</si>
  <si>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</si>
  <si>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</si>
  <si>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</si>
  <si>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</si>
  <si>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</si>
  <si>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</si>
  <si>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</si>
  <si>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</si>
  <si>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</si>
  <si>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</si>
  <si>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</si>
  <si>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</si>
  <si>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</si>
  <si>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</si>
  <si>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</si>
  <si>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</si>
  <si>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</si>
  <si>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</si>
  <si>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</si>
  <si>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</si>
  <si>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</si>
  <si>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</si>
  <si>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</si>
  <si>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</si>
  <si>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</si>
  <si>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</si>
  <si>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</si>
  <si>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</si>
  <si>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</si>
  <si>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</si>
  <si>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</si>
  <si>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</si>
  <si>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</si>
  <si>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</si>
  <si>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</si>
  <si>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</si>
  <si>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</si>
  <si>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</si>
  <si>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</si>
  <si>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</si>
  <si>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</si>
  <si>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</si>
  <si>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</si>
  <si>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</si>
  <si>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</si>
  <si>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</si>
  <si>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</si>
  <si>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</si>
  <si>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</si>
  <si>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</si>
  <si>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</si>
  <si>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</si>
  <si>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</si>
  <si>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</si>
  <si>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</si>
  <si>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</si>
  <si>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</si>
  <si>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</si>
  <si>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</si>
  <si>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</si>
  <si>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</si>
  <si>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</si>
  <si>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</si>
  <si>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</si>
  <si>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</si>
  <si>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</si>
  <si>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</si>
  <si>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</si>
  <si>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</si>
  <si>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</si>
  <si>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</si>
  <si>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</si>
  <si>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</si>
  <si>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</si>
  <si>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</si>
  <si>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</si>
  <si>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</si>
  <si>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</si>
  <si>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</si>
  <si>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</si>
  <si>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</si>
  <si>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</si>
  <si>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</si>
  <si>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</si>
  <si>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</si>
  <si>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</si>
  <si>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</si>
  <si>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</si>
  <si>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</si>
  <si>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</si>
  <si>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</si>
  <si>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</si>
  <si>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</si>
  <si>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</si>
  <si>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</si>
  <si>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</si>
  <si>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</si>
  <si>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</si>
  <si>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</si>
  <si>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</si>
  <si>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</si>
  <si>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</si>
  <si>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</si>
  <si>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</si>
  <si>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</si>
  <si>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</si>
  <si>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</si>
  <si>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</si>
  <si>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</si>
  <si>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</si>
  <si>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</si>
  <si>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</si>
  <si>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</si>
  <si>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</si>
  <si>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</si>
  <si>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</si>
  <si>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</si>
  <si>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</si>
  <si>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</si>
  <si>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</si>
  <si>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</si>
  <si>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</si>
  <si>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</si>
  <si>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</si>
  <si>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</si>
  <si>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</si>
  <si>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</si>
  <si>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</si>
  <si>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</si>
  <si>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</si>
  <si>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</si>
  <si>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</si>
  <si>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</si>
  <si>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</si>
  <si>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</si>
  <si>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</si>
  <si>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</si>
  <si>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</si>
  <si>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</si>
  <si>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</si>
  <si>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</si>
  <si>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</si>
  <si>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</si>
  <si>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</si>
  <si>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</si>
  <si>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</si>
  <si>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</si>
  <si>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</si>
  <si>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</si>
  <si>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</si>
  <si>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</si>
  <si>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</si>
  <si>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</si>
  <si>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</si>
  <si>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</si>
  <si>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</si>
  <si>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</si>
  <si>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</si>
  <si>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</si>
  <si>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</si>
  <si>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</si>
  <si>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</si>
  <si>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</si>
  <si>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</si>
  <si>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</si>
  <si>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</si>
  <si>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</si>
  <si>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</si>
  <si>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</si>
  <si>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</si>
  <si>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</si>
  <si>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</si>
  <si>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</si>
  <si>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</si>
  <si>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</si>
  <si>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</si>
  <si>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</si>
  <si>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</si>
  <si>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</si>
  <si>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</si>
  <si>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</si>
  <si>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</si>
  <si>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</si>
  <si>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</si>
  <si>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</si>
  <si>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</si>
  <si>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</si>
  <si>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</si>
  <si>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</si>
  <si>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</si>
  <si>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</si>
  <si>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</si>
  <si>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</si>
  <si>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</si>
  <si>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</si>
  <si>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</si>
  <si>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</si>
  <si>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</si>
  <si>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</si>
  <si>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</si>
  <si>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</si>
  <si>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</si>
  <si>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</si>
  <si>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</si>
  <si>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</si>
  <si>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</si>
  <si>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</si>
  <si>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</si>
  <si>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</si>
  <si>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</si>
  <si>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</si>
  <si>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</si>
  <si>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</si>
  <si>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</si>
  <si>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</si>
  <si>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</si>
  <si>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</si>
  <si>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</si>
  <si>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</si>
  <si>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</si>
  <si>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</si>
  <si>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</si>
  <si>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</si>
  <si>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</si>
  <si>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</si>
  <si>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</si>
  <si>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</si>
  <si>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</si>
  <si>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</si>
  <si>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</si>
  <si>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</si>
  <si>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</si>
  <si>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</si>
  <si>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</si>
  <si>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</si>
  <si>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</si>
  <si>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</si>
  <si>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</si>
  <si>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</si>
  <si>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</si>
  <si>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</si>
  <si>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</si>
  <si>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</si>
  <si>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</si>
  <si>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</si>
  <si>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</si>
  <si>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</si>
  <si>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</si>
  <si>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</si>
  <si>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</si>
  <si>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</si>
  <si>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</si>
  <si>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</si>
  <si>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</si>
  <si>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</si>
  <si>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</si>
  <si>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</si>
  <si>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</si>
  <si>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</si>
  <si>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</si>
  <si>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</si>
  <si>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</si>
  <si>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</si>
  <si>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</si>
  <si>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</si>
  <si>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</si>
  <si>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</si>
  <si>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</si>
  <si>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</si>
  <si>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</si>
  <si>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</si>
  <si>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</si>
  <si>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</si>
  <si>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</si>
  <si>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</si>
  <si>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</si>
  <si>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</si>
  <si>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</si>
  <si>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</si>
  <si>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</si>
  <si>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</si>
  <si>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</si>
  <si>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</si>
  <si>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</si>
  <si>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</si>
  <si>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</si>
  <si>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</si>
  <si>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</si>
  <si>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</si>
  <si>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</si>
  <si>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</si>
  <si>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</si>
  <si>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</si>
  <si>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</si>
  <si>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</si>
  <si>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</si>
  <si>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</si>
  <si>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</si>
  <si>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</si>
  <si>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</si>
  <si>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</si>
  <si>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</si>
  <si>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</si>
  <si>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</si>
  <si>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</si>
  <si>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</si>
  <si>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</si>
  <si>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</si>
  <si>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</si>
  <si>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</si>
  <si>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</si>
  <si>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</si>
  <si>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</si>
  <si>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</si>
  <si>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</si>
  <si>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</si>
  <si>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</si>
  <si>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</si>
  <si>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</si>
  <si>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</si>
  <si>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</si>
  <si>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</si>
  <si>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</si>
  <si>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</si>
  <si>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</si>
  <si>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</si>
  <si>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</si>
  <si>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</si>
  <si>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</si>
  <si>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</si>
  <si>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</si>
  <si>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</si>
  <si>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</si>
  <si>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</si>
  <si>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</si>
  <si>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</si>
  <si>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</si>
  <si>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</si>
  <si>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</si>
  <si>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</si>
  <si>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</si>
  <si>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</si>
  <si>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</si>
  <si>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</si>
  <si>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</si>
  <si>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</si>
  <si>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</si>
  <si>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</si>
  <si>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</si>
  <si>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</si>
  <si>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</si>
  <si>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</si>
  <si>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</si>
  <si>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</si>
  <si>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</si>
  <si>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</si>
  <si>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</si>
  <si>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</si>
  <si>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</si>
  <si>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</si>
  <si>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</si>
  <si>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</si>
  <si>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</si>
  <si>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</si>
  <si>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</si>
  <si>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</si>
  <si>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</si>
  <si>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</si>
  <si>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</si>
  <si>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</si>
  <si>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</si>
  <si>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</si>
  <si>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</si>
  <si>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</si>
  <si>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</si>
  <si>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</si>
  <si>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</si>
  <si>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</si>
  <si>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</si>
  <si>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</si>
  <si>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</si>
  <si>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</si>
  <si>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</si>
  <si>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</si>
  <si>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</si>
  <si>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</si>
  <si>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</si>
  <si>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</si>
  <si>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</si>
  <si>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</si>
  <si>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</si>
  <si>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</si>
  <si>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</si>
  <si>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</si>
  <si>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</si>
  <si>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</si>
  <si>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</si>
  <si>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</si>
  <si>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</si>
  <si>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</si>
  <si>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</si>
  <si>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</si>
  <si>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</si>
  <si>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</si>
  <si>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</si>
  <si>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</si>
  <si>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</si>
  <si>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</si>
  <si>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</si>
  <si>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</si>
  <si>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</si>
  <si>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</si>
  <si>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</si>
  <si>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</si>
  <si>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</si>
  <si>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</si>
  <si>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</si>
  <si>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</si>
  <si>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</si>
  <si>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</si>
  <si>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</si>
  <si>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</si>
  <si>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</si>
  <si>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</si>
  <si>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</si>
  <si>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</si>
  <si>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</si>
  <si>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</si>
  <si>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</si>
  <si>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</si>
  <si>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</si>
  <si>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</si>
  <si>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</si>
  <si>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</si>
  <si>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</si>
  <si>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</si>
  <si>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</si>
  <si>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</si>
  <si>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</si>
  <si>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</si>
  <si>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</si>
  <si>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</si>
  <si>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</si>
  <si>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</si>
  <si>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</si>
  <si>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</si>
  <si>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</si>
  <si>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</si>
  <si>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</si>
  <si>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</si>
  <si>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</si>
  <si>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</si>
  <si>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</si>
  <si>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</si>
  <si>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</si>
  <si>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</si>
  <si>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</si>
  <si>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</si>
  <si>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</si>
  <si>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</si>
  <si>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</si>
  <si>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</si>
  <si>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</si>
  <si>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</si>
  <si>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</si>
  <si>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</si>
  <si>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</si>
  <si>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</si>
  <si>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</si>
  <si>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</si>
  <si>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</si>
  <si>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</si>
  <si>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</si>
  <si>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</si>
  <si>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</si>
  <si>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</si>
  <si>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</si>
  <si>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</si>
  <si>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</si>
  <si>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</si>
  <si>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</si>
  <si>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</si>
  <si>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</si>
  <si>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</si>
  <si>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</si>
  <si>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</si>
  <si>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</si>
  <si>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</si>
  <si>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</si>
  <si>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</si>
  <si>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</si>
  <si>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</si>
  <si>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</si>
  <si>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</si>
  <si>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</si>
  <si>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</si>
  <si>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</si>
  <si>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</si>
  <si>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</si>
  <si>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</si>
  <si>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</si>
  <si>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</si>
  <si>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</si>
  <si>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</si>
  <si>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</si>
  <si>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</si>
  <si>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</si>
  <si>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</si>
  <si>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</si>
  <si>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</si>
  <si>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</si>
  <si>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</si>
  <si>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</si>
  <si>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</si>
  <si>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</si>
  <si>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</si>
  <si>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</si>
  <si>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</si>
  <si>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</si>
  <si>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</si>
  <si>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</si>
  <si>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</si>
  <si>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</si>
  <si>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</si>
  <si>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</si>
  <si>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</si>
  <si>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</si>
  <si>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</si>
  <si>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</si>
  <si>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</si>
  <si>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</si>
  <si>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</si>
  <si>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</si>
  <si>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</si>
  <si>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</si>
  <si>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</si>
  <si>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</si>
  <si>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</si>
  <si>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</si>
  <si>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</si>
  <si>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</si>
  <si>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</si>
  <si>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</si>
  <si>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</si>
  <si>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</si>
  <si>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</si>
  <si>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</si>
  <si>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</si>
  <si>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</si>
  <si>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</si>
  <si>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</si>
  <si>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</si>
  <si>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</si>
  <si>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</si>
  <si>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</si>
  <si>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</si>
  <si>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</si>
  <si>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</si>
  <si>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</si>
  <si>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</si>
  <si>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</si>
  <si>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</si>
  <si>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</si>
  <si>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</si>
  <si>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</si>
  <si>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</si>
  <si>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</si>
  <si>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</si>
  <si>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</si>
  <si>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</si>
  <si>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</si>
  <si>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</si>
  <si>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</si>
  <si>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</si>
  <si>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</si>
  <si>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</si>
  <si>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</si>
  <si>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</si>
  <si>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</si>
  <si>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</si>
  <si>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</si>
  <si>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</si>
  <si>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</si>
  <si>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</si>
  <si>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</si>
  <si>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</si>
  <si>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</si>
  <si>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</si>
  <si>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</si>
  <si>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</si>
  <si>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</si>
  <si>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</si>
  <si>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</si>
  <si>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</si>
  <si>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</si>
  <si>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</si>
  <si>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</si>
  <si>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</si>
  <si>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</si>
  <si>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</si>
  <si>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</si>
  <si>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</si>
  <si>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</si>
  <si>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</si>
  <si>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</si>
  <si>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</si>
  <si>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</si>
  <si>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</si>
  <si>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</si>
  <si>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</si>
  <si>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</si>
  <si>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</si>
  <si>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</si>
  <si>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</si>
  <si>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</si>
  <si>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</si>
  <si>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</si>
  <si>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</si>
  <si>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</si>
  <si>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</si>
  <si>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</si>
  <si>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</si>
  <si>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</si>
  <si>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</si>
  <si>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</si>
  <si>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</si>
  <si>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</si>
  <si>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</si>
  <si>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</si>
  <si>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</si>
  <si>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</si>
  <si>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</si>
  <si>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</si>
  <si>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</si>
  <si>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</si>
  <si>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</si>
  <si>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</si>
  <si>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</si>
  <si>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</si>
  <si>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</si>
  <si>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</si>
  <si>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</si>
  <si>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</si>
  <si>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</si>
  <si>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</si>
  <si>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</si>
  <si>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</si>
  <si>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</si>
  <si>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</si>
  <si>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</si>
  <si>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</si>
  <si>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</si>
  <si>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</si>
  <si>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</si>
  <si>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</si>
  <si>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</si>
  <si>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</si>
  <si>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</si>
  <si>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</si>
  <si>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</si>
  <si>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</si>
  <si>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</si>
  <si>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</si>
  <si>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</si>
  <si>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</si>
  <si>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</si>
  <si>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</si>
  <si>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</si>
  <si>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</si>
  <si>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</si>
  <si>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</si>
  <si>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</si>
  <si>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</si>
  <si>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</si>
  <si>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</si>
  <si>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</si>
  <si>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</si>
  <si>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</si>
  <si>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</si>
  <si>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</si>
  <si>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</si>
  <si>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</si>
  <si>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</si>
  <si>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</si>
  <si>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</si>
  <si>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</si>
  <si>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</si>
  <si>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</si>
  <si>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</si>
  <si>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</si>
  <si>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</si>
  <si>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</si>
  <si>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</si>
  <si>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</si>
  <si>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</si>
  <si>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</si>
  <si>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</si>
  <si>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</si>
  <si>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</si>
  <si>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</si>
  <si>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</si>
  <si>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</si>
  <si>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</si>
  <si>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</si>
  <si>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</si>
  <si>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</si>
  <si>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</si>
  <si>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</si>
  <si>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</si>
  <si>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</si>
  <si>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</si>
  <si>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</si>
  <si>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</si>
  <si>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</si>
  <si>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</si>
  <si>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</si>
  <si>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</si>
  <si>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</si>
  <si>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</si>
  <si>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</si>
  <si>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</si>
  <si>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</si>
  <si>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</si>
  <si>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</si>
  <si>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</si>
  <si>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</si>
  <si>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</si>
  <si>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</si>
  <si>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</si>
  <si>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</si>
  <si>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</si>
  <si>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</si>
  <si>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</si>
  <si>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</si>
  <si>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</si>
  <si>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</si>
  <si>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</si>
  <si>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</si>
  <si>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</si>
  <si>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</si>
  <si>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</si>
  <si>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</si>
  <si>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</si>
  <si>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</si>
  <si>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</si>
  <si>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</si>
  <si>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</si>
  <si>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</si>
  <si>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</si>
  <si>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</si>
  <si>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</si>
  <si>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</si>
  <si>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</si>
  <si>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</si>
  <si>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</si>
  <si>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</si>
  <si>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</si>
  <si>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</si>
  <si>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</si>
  <si>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</si>
  <si>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</si>
  <si>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</si>
  <si>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</si>
  <si>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</si>
  <si>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</si>
  <si>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</si>
  <si>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</si>
  <si>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</si>
  <si>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</si>
  <si>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</si>
  <si>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</si>
  <si>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</si>
  <si>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</si>
  <si>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</si>
  <si>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</si>
  <si>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</si>
  <si>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</si>
  <si>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</si>
  <si>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</si>
  <si>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</si>
  <si>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</si>
  <si>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</si>
  <si>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</si>
  <si>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</si>
  <si>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</si>
  <si>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</si>
  <si>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</si>
  <si>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</si>
  <si>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</si>
  <si>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</si>
  <si>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</si>
  <si>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</si>
  <si>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</si>
  <si>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</si>
  <si>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</si>
  <si>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</si>
  <si>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</si>
  <si>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</si>
  <si>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</si>
  <si>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</si>
  <si>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</si>
  <si>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</si>
  <si>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</si>
  <si>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</si>
  <si>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</si>
  <si>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</si>
  <si>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</si>
  <si>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</si>
  <si>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</si>
  <si>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</si>
  <si>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</si>
  <si>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</si>
  <si>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</si>
  <si>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</si>
  <si>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</si>
  <si>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</si>
  <si>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</si>
  <si>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</si>
  <si>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</si>
  <si>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</si>
  <si>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</si>
  <si>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</si>
  <si>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</si>
  <si>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</si>
  <si>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</si>
  <si>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</si>
  <si>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</si>
  <si>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</si>
  <si>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</si>
  <si>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</si>
  <si>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</si>
  <si>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</si>
  <si>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</si>
  <si>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</si>
  <si>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</si>
  <si>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</si>
  <si>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</si>
  <si>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</si>
  <si>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</si>
  <si>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</si>
  <si>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</si>
  <si>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</si>
  <si>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</si>
  <si>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</si>
  <si>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</si>
  <si>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</si>
  <si>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</si>
  <si>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</si>
  <si>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</si>
  <si>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</si>
  <si>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</si>
  <si>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</si>
  <si>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</si>
  <si>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</si>
  <si>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</si>
  <si>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</si>
  <si>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</si>
  <si>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</si>
  <si>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</si>
  <si>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</si>
  <si>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</si>
  <si>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</si>
  <si>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</si>
  <si>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</si>
  <si>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</si>
  <si>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</si>
  <si>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</si>
  <si>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</si>
  <si>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</si>
  <si>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</si>
  <si>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</si>
  <si>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</si>
  <si>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</si>
  <si>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</si>
  <si>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</si>
  <si>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</si>
  <si>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</si>
  <si>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</si>
  <si>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</si>
  <si>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</si>
  <si>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</si>
  <si>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</si>
  <si>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</si>
  <si>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</si>
  <si>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</si>
  <si>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</si>
  <si>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</si>
  <si>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</si>
  <si>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</si>
  <si>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</si>
  <si>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</si>
  <si>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</si>
  <si>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</si>
  <si>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</si>
  <si>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</si>
  <si>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</si>
  <si>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</si>
  <si>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</si>
  <si>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</si>
  <si>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</si>
  <si>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</si>
  <si>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</si>
  <si>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</si>
  <si>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</si>
  <si>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</si>
  <si>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</si>
  <si>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</si>
  <si>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</si>
  <si>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</si>
  <si>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</si>
  <si>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</si>
  <si>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</si>
  <si>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</si>
  <si>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</si>
  <si>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</si>
  <si>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</si>
  <si>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</si>
  <si>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</si>
  <si>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</si>
  <si>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</si>
  <si>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</si>
  <si>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</si>
  <si>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</si>
  <si>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</si>
  <si>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</si>
  <si>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</si>
  <si>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</si>
  <si>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</si>
  <si>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</si>
  <si>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</si>
  <si>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</si>
  <si>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</si>
  <si>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</si>
  <si>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</si>
  <si>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</si>
  <si>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</si>
  <si>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</si>
  <si>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</si>
  <si>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</si>
  <si>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</si>
  <si>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</si>
  <si>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</si>
  <si>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</si>
  <si>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</si>
  <si>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</si>
  <si>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</si>
  <si>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</si>
  <si>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</si>
  <si>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</si>
  <si>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</si>
  <si>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</si>
  <si>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</si>
  <si>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</si>
  <si>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</si>
  <si>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</si>
  <si>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</si>
  <si>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</si>
  <si>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</si>
  <si>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</si>
  <si>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</si>
  <si>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</si>
  <si>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</si>
  <si>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</si>
  <si>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</si>
  <si>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</si>
  <si>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</si>
  <si>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</si>
  <si>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</si>
  <si>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</si>
  <si>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</si>
  <si>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</si>
  <si>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</si>
  <si>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</si>
  <si>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</si>
  <si>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</si>
  <si>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</si>
  <si>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</si>
  <si>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</si>
  <si>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</si>
  <si>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</si>
  <si>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</si>
  <si>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</si>
  <si>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</si>
  <si>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</si>
  <si>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</si>
  <si>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</si>
  <si>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</si>
  <si>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</si>
  <si>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</si>
  <si>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</si>
  <si>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</si>
  <si>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</si>
  <si>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</si>
  <si>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</si>
  <si>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</si>
  <si>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</si>
  <si>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</si>
  <si>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</si>
  <si>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</si>
  <si>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</si>
  <si>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</si>
  <si>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</si>
  <si>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</si>
  <si>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</si>
  <si>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</si>
  <si>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</si>
  <si>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</si>
  <si>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</si>
  <si>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</si>
  <si>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</si>
  <si>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</si>
  <si>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</si>
  <si>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</si>
  <si>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</si>
  <si>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</si>
  <si>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</si>
  <si>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</si>
  <si>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</si>
  <si>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</si>
  <si>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</si>
  <si>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</si>
  <si>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</si>
  <si>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</si>
  <si>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</si>
  <si>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</si>
  <si>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</si>
  <si>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</si>
  <si>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</si>
  <si>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</si>
  <si>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</si>
  <si>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</si>
  <si>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</si>
  <si>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</si>
  <si>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</si>
  <si>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</si>
  <si>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</si>
  <si>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</si>
  <si>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</si>
  <si>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</si>
  <si>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</si>
  <si>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</si>
  <si>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</si>
  <si>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</si>
  <si>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</si>
  <si>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</si>
  <si>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</si>
  <si>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</si>
  <si>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</si>
  <si>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</si>
  <si>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</si>
  <si>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</si>
  <si>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</si>
  <si>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</si>
  <si>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</si>
  <si>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</si>
  <si>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</si>
  <si>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</si>
  <si>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</si>
  <si>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</si>
  <si>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</si>
  <si>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</si>
  <si>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</si>
  <si>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</si>
  <si>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</si>
  <si>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</si>
  <si>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</si>
  <si>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</si>
  <si>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</si>
  <si>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</si>
  <si>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</si>
  <si>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</si>
  <si>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</si>
  <si>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</si>
  <si>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</si>
  <si>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</si>
  <si>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</si>
  <si>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</si>
  <si>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</si>
  <si>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</si>
  <si>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</si>
  <si>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</si>
  <si>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</si>
  <si>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</si>
  <si>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</si>
  <si>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</si>
  <si>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</si>
  <si>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</si>
  <si>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</si>
  <si>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</si>
  <si>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</si>
  <si>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</si>
  <si>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</si>
  <si>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</si>
  <si>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</si>
  <si>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</si>
  <si>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</si>
  <si>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</si>
  <si>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</si>
  <si>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</si>
  <si>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</si>
  <si>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</si>
  <si>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</si>
  <si>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</si>
  <si>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</si>
  <si>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</si>
  <si>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</si>
  <si>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</si>
  <si>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</si>
  <si>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</si>
  <si>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</si>
  <si>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</si>
  <si>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</si>
  <si>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</si>
  <si>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</si>
  <si>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</si>
  <si>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</si>
  <si>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</si>
  <si>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</si>
  <si>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</si>
  <si>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</si>
  <si>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</si>
  <si>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</si>
  <si>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</si>
  <si>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</si>
  <si>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</si>
  <si>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</si>
  <si>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</si>
  <si>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</si>
  <si>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</si>
  <si>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</si>
  <si>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</si>
  <si>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</si>
  <si>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</si>
  <si>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</si>
  <si>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</si>
  <si>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</si>
  <si>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</si>
  <si>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</si>
  <si>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</si>
  <si>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</si>
  <si>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</si>
  <si>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</si>
  <si>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</si>
  <si>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</si>
  <si>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</si>
  <si>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</si>
  <si>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</si>
  <si>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</si>
  <si>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</si>
  <si>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</si>
  <si>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</si>
  <si>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</si>
  <si>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</si>
  <si>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</si>
  <si>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</si>
  <si>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</si>
  <si>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</si>
  <si>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</si>
  <si>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</si>
  <si>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</si>
  <si>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</si>
  <si>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</si>
  <si>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</si>
  <si>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</si>
  <si>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</si>
  <si>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</si>
  <si>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</si>
  <si>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</si>
  <si>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</si>
  <si>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</si>
  <si>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</si>
  <si>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</si>
  <si>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</si>
  <si>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</si>
  <si>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</si>
  <si>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</si>
  <si>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</si>
  <si>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</si>
  <si>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</si>
  <si>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</si>
  <si>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</si>
  <si>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</si>
  <si>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</si>
  <si>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</si>
  <si>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</si>
  <si>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</si>
  <si>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</si>
  <si>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</si>
  <si>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</si>
  <si>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</si>
  <si>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</si>
  <si>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</si>
  <si>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</si>
  <si>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</si>
  <si>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</si>
  <si>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</si>
  <si>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</si>
  <si>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</si>
  <si>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</si>
  <si>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</si>
  <si>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</si>
  <si>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</si>
  <si>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</si>
  <si>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</si>
  <si>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</si>
  <si>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</si>
  <si>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</si>
  <si>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</si>
  <si>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</si>
  <si>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</si>
  <si>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</si>
  <si>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</si>
  <si>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</si>
  <si>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</si>
  <si>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</si>
  <si>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</si>
  <si>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</si>
  <si>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</si>
  <si>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</si>
  <si>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</si>
  <si>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</si>
  <si>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</si>
  <si>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</si>
  <si>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</si>
  <si>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</si>
  <si>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</si>
  <si>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</si>
  <si>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</si>
  <si>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</si>
  <si>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</si>
  <si>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</si>
  <si>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</si>
  <si>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</si>
  <si>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</si>
  <si>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</si>
  <si>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</si>
  <si>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</si>
  <si>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</si>
  <si>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</si>
  <si>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</si>
  <si>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</si>
  <si>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</si>
  <si>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</si>
  <si>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</si>
  <si>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</si>
  <si>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</si>
  <si>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</si>
  <si>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</si>
  <si>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</si>
  <si>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</si>
  <si>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</si>
  <si>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</si>
  <si>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</si>
  <si>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</si>
  <si>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</si>
  <si>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</si>
  <si>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</si>
  <si>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</si>
  <si>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</si>
  <si>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</si>
  <si>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</si>
  <si>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</si>
  <si>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</si>
  <si>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</si>
  <si>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</si>
  <si>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</si>
  <si>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</si>
  <si>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</si>
  <si>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</si>
  <si>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</si>
  <si>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</si>
  <si>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</si>
  <si>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</si>
  <si>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</si>
  <si>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</si>
  <si>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</si>
  <si>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</si>
  <si>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</si>
  <si>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</si>
  <si>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</si>
  <si>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</si>
  <si>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</si>
  <si>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</si>
  <si>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</si>
  <si>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</si>
  <si>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</si>
  <si>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</si>
  <si>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</si>
  <si>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</si>
  <si>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</si>
  <si>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</si>
  <si>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</si>
  <si>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</si>
  <si>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</si>
  <si>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</si>
  <si>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</si>
  <si>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</si>
  <si>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</si>
  <si>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</si>
  <si>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</si>
  <si>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</si>
  <si>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</si>
  <si>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</si>
  <si>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</si>
  <si>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</si>
  <si>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</si>
  <si>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</si>
  <si>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</si>
  <si>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</si>
  <si>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</si>
  <si>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</si>
  <si>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</si>
  <si>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</si>
  <si>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</si>
  <si>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</si>
  <si>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</si>
  <si>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</si>
  <si>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</si>
  <si>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</si>
  <si>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</si>
  <si>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</si>
  <si>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</si>
  <si>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</si>
  <si>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</si>
  <si>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</si>
  <si>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</si>
  <si>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</si>
  <si>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</si>
  <si>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</si>
  <si>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</si>
  <si>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</si>
  <si>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</si>
  <si>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</si>
  <si>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</si>
  <si>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</si>
  <si>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</si>
  <si>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</si>
  <si>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</si>
  <si>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</si>
  <si>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</si>
  <si>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</si>
  <si>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</si>
  <si>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</si>
  <si>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</si>
  <si>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</si>
  <si>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</si>
  <si>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</si>
  <si>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</si>
  <si>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</si>
  <si>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</si>
  <si>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</si>
  <si>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</si>
  <si>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</si>
  <si>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</si>
  <si>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</si>
  <si>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</si>
  <si>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</si>
  <si>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</si>
  <si>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</si>
  <si>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</si>
  <si>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</si>
  <si>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</si>
  <si>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</si>
  <si>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</si>
  <si>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</si>
  <si>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</si>
  <si>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</si>
  <si>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</si>
  <si>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</si>
  <si>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</si>
  <si>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</si>
  <si>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</si>
  <si>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</si>
  <si>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</si>
  <si>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</si>
  <si>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</si>
  <si>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</si>
  <si>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</si>
  <si>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</si>
  <si>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</si>
  <si>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</si>
  <si>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</si>
  <si>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</si>
  <si>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</si>
  <si>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</si>
  <si>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</si>
  <si>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</si>
  <si>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</si>
  <si>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</si>
  <si>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</si>
  <si>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</si>
  <si>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</si>
  <si>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</si>
  <si>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</si>
  <si>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</si>
  <si>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</si>
  <si>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</si>
  <si>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</si>
  <si>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</si>
  <si>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</si>
  <si>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</si>
  <si>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</si>
  <si>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</si>
  <si>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</si>
  <si>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</si>
  <si>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</si>
  <si>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</si>
  <si>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</si>
  <si>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</si>
  <si>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</si>
  <si>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</si>
  <si>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</si>
  <si>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</si>
  <si>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</si>
  <si>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</si>
  <si>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</si>
  <si>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</si>
  <si>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</si>
  <si>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</si>
  <si>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</si>
  <si>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</si>
  <si>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</si>
  <si>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</si>
  <si>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</si>
  <si>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</si>
  <si>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</si>
  <si>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</si>
  <si>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</si>
  <si>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</si>
  <si>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</si>
  <si>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</si>
  <si>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</si>
  <si>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</si>
  <si>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</si>
  <si>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</si>
  <si>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</si>
  <si>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</si>
  <si>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</si>
  <si>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</si>
  <si>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</si>
  <si>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</si>
  <si>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</si>
  <si>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</si>
  <si>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</si>
  <si>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</si>
  <si>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</si>
  <si>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</si>
  <si>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</si>
  <si>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</si>
  <si>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</si>
  <si>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</si>
  <si>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</si>
  <si>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</si>
  <si>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</si>
  <si>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</si>
  <si>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</si>
  <si>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</si>
  <si>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</si>
  <si>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</si>
  <si>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</si>
  <si>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</si>
  <si>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</si>
  <si>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</si>
  <si>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</si>
  <si>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</si>
  <si>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</si>
  <si>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</si>
  <si>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</si>
  <si>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</si>
  <si>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</si>
  <si>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</si>
  <si>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</si>
  <si>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</si>
  <si>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</si>
  <si>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</si>
  <si>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</si>
  <si>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</si>
  <si>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</si>
  <si>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</si>
  <si>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</si>
  <si>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</si>
  <si>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</si>
  <si>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</si>
  <si>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</si>
  <si>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</si>
  <si>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</si>
  <si>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</si>
  <si>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</si>
  <si>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</si>
  <si>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</si>
  <si>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</si>
  <si>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</si>
  <si>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</si>
  <si>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</si>
  <si>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</si>
  <si>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</si>
  <si>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</si>
  <si>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</si>
  <si>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</si>
  <si>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</si>
  <si>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</si>
  <si>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</si>
  <si>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</si>
  <si>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</si>
  <si>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</si>
  <si>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</si>
  <si>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</si>
  <si>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</si>
  <si>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</si>
  <si>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</si>
  <si>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</si>
  <si>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</si>
  <si>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</si>
  <si>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</si>
  <si>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</si>
  <si>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</si>
  <si>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</si>
  <si>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</si>
  <si>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</si>
  <si>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</si>
  <si>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</si>
  <si>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</si>
  <si>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</si>
  <si>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</si>
  <si>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</si>
  <si>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</si>
  <si>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</si>
  <si>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</si>
  <si>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</si>
  <si>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</si>
  <si>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</si>
  <si>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</si>
  <si>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</si>
  <si>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</si>
  <si>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</si>
  <si>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</si>
  <si>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</si>
  <si>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</si>
  <si>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</si>
  <si>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</si>
  <si>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</si>
  <si>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</si>
  <si>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</si>
  <si>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</si>
  <si>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</si>
  <si>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</si>
  <si>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</si>
  <si>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</si>
  <si>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</si>
  <si>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</si>
  <si>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</si>
  <si>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</si>
  <si>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</si>
  <si>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</si>
  <si>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</si>
  <si>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</si>
  <si>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</si>
  <si>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</si>
  <si>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</si>
  <si>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</si>
  <si>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</si>
  <si>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</si>
  <si>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</si>
  <si>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</si>
  <si>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</si>
  <si>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</si>
  <si>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</si>
  <si>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</si>
  <si>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</si>
  <si>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</si>
  <si>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</si>
  <si>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</si>
  <si>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</si>
  <si>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</si>
  <si>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</si>
  <si>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</si>
  <si>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</si>
  <si>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</si>
  <si>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</si>
  <si>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</si>
  <si>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</si>
  <si>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</si>
  <si>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</si>
  <si>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</si>
  <si>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</si>
  <si>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</si>
  <si>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</si>
  <si>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</si>
  <si>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</si>
  <si>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</si>
  <si>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</si>
  <si>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</si>
  <si>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</si>
  <si>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</si>
  <si>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</si>
  <si>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</si>
  <si>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</si>
  <si>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</si>
  <si>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</si>
  <si>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</si>
  <si>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</si>
  <si>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</si>
  <si>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</si>
  <si>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</si>
  <si>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</si>
  <si>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</si>
  <si>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</si>
  <si>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</si>
  <si>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</si>
  <si>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</si>
  <si>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</si>
  <si>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</si>
  <si>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</si>
  <si>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</si>
  <si>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</si>
  <si>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</si>
  <si>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</si>
  <si>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</si>
  <si>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</si>
  <si>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</si>
  <si>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</si>
  <si>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</si>
  <si>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</si>
  <si>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</si>
  <si>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</si>
  <si>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</si>
  <si>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</si>
  <si>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</si>
  <si>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</si>
  <si>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</si>
  <si>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</si>
  <si>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</si>
  <si>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</si>
  <si>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</si>
  <si>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</si>
  <si>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</si>
  <si>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</si>
  <si>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</si>
  <si>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</si>
  <si>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</si>
  <si>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</si>
  <si>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</si>
  <si>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</si>
  <si>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</si>
  <si>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</si>
  <si>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</si>
  <si>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</si>
  <si>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</si>
  <si>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</si>
  <si>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</si>
  <si>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</si>
  <si>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</si>
  <si>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</si>
  <si>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</si>
  <si>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</si>
  <si>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</si>
  <si>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</si>
  <si>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</si>
  <si>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</si>
  <si>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</si>
  <si>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</si>
  <si>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</si>
  <si>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</si>
  <si>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</si>
  <si>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</si>
  <si>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</si>
  <si>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</si>
  <si>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</si>
  <si>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</si>
  <si>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</si>
  <si>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</si>
  <si>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</si>
  <si>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</si>
  <si>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</si>
  <si>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</si>
  <si>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</si>
  <si>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</si>
  <si>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</si>
  <si>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</si>
  <si>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</si>
  <si>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</si>
  <si>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</si>
  <si>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</si>
  <si>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</si>
  <si>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</si>
  <si>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</si>
  <si>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</si>
  <si>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</si>
  <si>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</si>
  <si>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</si>
  <si>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</si>
  <si>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</si>
  <si>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</si>
  <si>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</si>
  <si>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</si>
  <si>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</si>
  <si>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</si>
  <si>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</si>
  <si>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</si>
  <si>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</si>
  <si>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</si>
  <si>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</si>
  <si>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</si>
  <si>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</si>
  <si>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</si>
  <si>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</si>
  <si>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</si>
  <si>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</si>
  <si>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</si>
  <si>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</si>
  <si>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</si>
  <si>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</si>
  <si>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</si>
  <si>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</si>
  <si>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</si>
  <si>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</si>
  <si>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</si>
  <si>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</si>
  <si>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</si>
  <si>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</si>
  <si>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</si>
  <si>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</si>
  <si>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</si>
  <si>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</si>
  <si>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</si>
  <si>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</si>
  <si>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</si>
  <si>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</si>
  <si>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</si>
  <si>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</si>
  <si>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</si>
  <si>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</si>
  <si>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</si>
  <si>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</si>
  <si>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</si>
  <si>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</si>
  <si>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</si>
  <si>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</si>
  <si>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</si>
  <si>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</si>
  <si>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</si>
  <si>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</si>
  <si>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</si>
  <si>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</si>
  <si>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</si>
  <si>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</si>
  <si>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</si>
  <si>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</si>
  <si>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</si>
  <si>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</si>
  <si>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</si>
  <si>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</si>
  <si>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</si>
  <si>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</si>
  <si>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</si>
  <si>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</si>
  <si>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</si>
  <si>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</si>
  <si>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</si>
  <si>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</si>
  <si>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</si>
  <si>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</si>
  <si>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</si>
  <si>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</si>
  <si>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</si>
  <si>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</si>
  <si>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</si>
  <si>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</si>
  <si>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</si>
  <si>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</si>
  <si>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</si>
  <si>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</si>
  <si>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</si>
  <si>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</si>
  <si>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</si>
  <si>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</si>
  <si>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</si>
  <si>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</si>
  <si>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</si>
  <si>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</si>
  <si>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</si>
  <si>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</si>
  <si>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</si>
  <si>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</si>
  <si>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</si>
  <si>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</si>
  <si>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</si>
  <si>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</si>
  <si>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</si>
  <si>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</si>
  <si>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</si>
  <si>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</si>
  <si>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</si>
  <si>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</si>
  <si>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</si>
  <si>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</si>
  <si>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</si>
  <si>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</si>
  <si>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</si>
  <si>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</si>
  <si>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</si>
  <si>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</si>
  <si>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</si>
  <si>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</si>
  <si>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</si>
  <si>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</si>
  <si>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</si>
  <si>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</si>
  <si>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</si>
  <si>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</si>
  <si>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</si>
  <si>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</si>
  <si>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</si>
  <si>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</si>
  <si>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</si>
  <si>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</si>
  <si>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</si>
  <si>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</si>
  <si>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</si>
  <si>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</si>
  <si>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</si>
  <si>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</si>
  <si>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</si>
  <si>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</si>
  <si>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</si>
  <si>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</si>
  <si>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</si>
  <si>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</si>
  <si>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</si>
  <si>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</si>
  <si>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</si>
  <si>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</si>
  <si>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</si>
  <si>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</si>
  <si>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</si>
  <si>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</si>
  <si>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</si>
  <si>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</si>
  <si>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</si>
  <si>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</si>
  <si>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</si>
  <si>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</si>
  <si>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</si>
  <si>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</si>
  <si>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</si>
  <si>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</si>
  <si>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</si>
  <si>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</si>
  <si>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</si>
  <si>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</si>
  <si>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</si>
  <si>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</si>
  <si>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</si>
  <si>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</si>
  <si>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</si>
  <si>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</si>
  <si>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</si>
  <si>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</si>
  <si>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</si>
  <si>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</si>
  <si>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</si>
  <si>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</si>
  <si>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</si>
  <si>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</si>
  <si>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</si>
  <si>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</si>
  <si>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</si>
  <si>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</si>
  <si>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</si>
  <si>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</si>
  <si>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</si>
  <si>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</si>
  <si>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</si>
  <si>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</si>
  <si>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</si>
  <si>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</si>
  <si>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</si>
  <si>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</si>
  <si>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</si>
  <si>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</si>
  <si>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</si>
  <si>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</si>
  <si>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</si>
  <si>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</si>
  <si>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</si>
  <si>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</si>
  <si>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</si>
  <si>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</si>
  <si>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</si>
  <si>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</si>
  <si>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</si>
  <si>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</si>
  <si>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</si>
  <si>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</si>
  <si>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</si>
  <si>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</si>
  <si>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</si>
  <si>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</si>
  <si>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</si>
  <si>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</si>
  <si>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</si>
  <si>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</si>
  <si>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</si>
  <si>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</si>
  <si>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</si>
  <si>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</si>
  <si>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</si>
  <si>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</si>
  <si>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</si>
  <si>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</si>
  <si>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</si>
  <si>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</si>
  <si>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</si>
  <si>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</si>
  <si>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</si>
  <si>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</si>
  <si>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</si>
  <si>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</si>
  <si>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</si>
  <si>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</si>
  <si>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</si>
  <si>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</si>
  <si>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</si>
  <si>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</si>
  <si>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</si>
  <si>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</si>
  <si>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</si>
  <si>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</si>
  <si>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</si>
  <si>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</si>
  <si>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</si>
  <si>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</si>
  <si>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</si>
  <si>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</si>
  <si>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</si>
  <si>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</si>
  <si>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</si>
  <si>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</si>
  <si>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</si>
  <si>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</si>
  <si>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</si>
  <si>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</si>
  <si>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</si>
  <si>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</si>
  <si>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</si>
  <si>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</si>
  <si>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</si>
  <si>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</si>
  <si>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</si>
  <si>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</si>
  <si>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</si>
  <si>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</si>
  <si>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</si>
  <si>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</si>
  <si>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</si>
  <si>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</si>
  <si>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</si>
  <si>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</si>
  <si>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</si>
  <si>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</si>
  <si>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</si>
  <si>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</si>
  <si>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</si>
  <si>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</si>
  <si>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</si>
  <si>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</si>
  <si>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</si>
  <si>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</si>
  <si>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</si>
  <si>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</si>
  <si>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</si>
  <si>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</si>
  <si>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</si>
  <si>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</si>
  <si>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</si>
  <si>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</si>
  <si>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</si>
  <si>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</si>
  <si>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</si>
  <si>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</si>
  <si>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</si>
  <si>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</si>
  <si>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</si>
  <si>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</si>
  <si>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</si>
  <si>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</si>
  <si>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</si>
  <si>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</si>
  <si>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</si>
  <si>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</si>
  <si>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</si>
  <si>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</si>
  <si>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</si>
  <si>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</si>
  <si>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</si>
  <si>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</si>
  <si>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</si>
  <si>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</si>
  <si>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</si>
  <si>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</si>
  <si>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</si>
  <si>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</si>
  <si>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</si>
  <si>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</si>
  <si>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</si>
  <si>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</si>
  <si>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</si>
  <si>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</si>
  <si>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</si>
  <si>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</si>
  <si>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</si>
  <si>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</si>
  <si>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</si>
  <si>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</si>
  <si>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</si>
  <si>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</si>
  <si>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</si>
  <si>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</si>
  <si>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</si>
  <si>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</si>
  <si>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</si>
  <si>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</si>
  <si>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</si>
  <si>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</si>
  <si>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</si>
  <si>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</si>
  <si>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</si>
  <si>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</si>
  <si>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</si>
  <si>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</si>
  <si>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</si>
  <si>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</si>
  <si>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</si>
  <si>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</si>
  <si>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</si>
  <si>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</si>
  <si>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</si>
  <si>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</si>
  <si>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</si>
  <si>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</si>
  <si>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</si>
  <si>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</si>
  <si>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</si>
  <si>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</si>
  <si>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</si>
  <si>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</si>
  <si>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</si>
  <si>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</si>
  <si>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</si>
  <si>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</si>
  <si>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</si>
  <si>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</si>
  <si>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</si>
  <si>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</si>
  <si>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</si>
  <si>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</si>
  <si>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</si>
  <si>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</si>
  <si>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</si>
  <si>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</si>
  <si>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</si>
  <si>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</si>
  <si>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</si>
  <si>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</si>
  <si>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</si>
  <si>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</si>
  <si>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</si>
  <si>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</si>
  <si>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</si>
  <si>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</si>
  <si>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</si>
  <si>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</si>
  <si>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</si>
  <si>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</si>
  <si>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</si>
  <si>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</si>
  <si>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</si>
  <si>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</si>
  <si>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</si>
  <si>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</si>
  <si>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</si>
  <si>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</si>
  <si>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</si>
  <si>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</si>
  <si>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</si>
  <si>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</si>
  <si>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</si>
  <si>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</si>
  <si>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</si>
  <si>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</si>
  <si>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</si>
  <si>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</si>
  <si>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</si>
  <si>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</si>
  <si>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</si>
  <si>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</si>
  <si>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</si>
  <si>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</si>
  <si>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</si>
  <si>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</si>
  <si>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</si>
  <si>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</si>
  <si>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</si>
  <si>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</si>
  <si>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</si>
  <si>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</si>
  <si>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</si>
  <si>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</si>
  <si>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</si>
  <si>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</si>
  <si>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</si>
  <si>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</si>
  <si>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</si>
  <si>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</si>
  <si>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</si>
  <si>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</si>
  <si>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</si>
  <si>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</si>
  <si>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</si>
  <si>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</si>
  <si>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</si>
  <si>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</si>
  <si>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</si>
  <si>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</si>
  <si>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</si>
  <si>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</si>
  <si>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</si>
  <si>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</si>
  <si>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</si>
  <si>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</si>
  <si>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</si>
  <si>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</si>
  <si>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</si>
  <si>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</si>
  <si>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</si>
  <si>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</si>
  <si>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</si>
  <si>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</si>
  <si>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</si>
  <si>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</si>
  <si>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</si>
  <si>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</si>
  <si>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</si>
  <si>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</si>
  <si>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</si>
  <si>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</si>
  <si>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</si>
  <si>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</si>
  <si>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</si>
  <si>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</si>
  <si>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</si>
  <si>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</si>
  <si>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</si>
  <si>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</si>
  <si>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</si>
  <si>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</si>
  <si>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</si>
  <si>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</si>
  <si>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</si>
  <si>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</si>
  <si>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</si>
  <si>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</si>
  <si>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</si>
  <si>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</si>
  <si>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</si>
  <si>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</si>
  <si>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</si>
  <si>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</si>
  <si>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</si>
  <si>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</si>
  <si>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</si>
  <si>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</si>
  <si>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</si>
  <si>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</si>
  <si>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</si>
  <si>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</si>
  <si>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</si>
  <si>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</si>
  <si>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</si>
  <si>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</si>
  <si>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</si>
  <si>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</si>
  <si>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</si>
  <si>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</si>
  <si>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</si>
  <si>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</si>
  <si>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</si>
  <si>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</si>
  <si>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</si>
  <si>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</si>
  <si>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</si>
  <si>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</si>
  <si>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</si>
  <si>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</si>
  <si>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</si>
  <si>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</si>
  <si>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</si>
  <si>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</si>
  <si>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</si>
  <si>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</si>
  <si>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</si>
  <si>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</si>
  <si>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</si>
  <si>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</si>
  <si>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</si>
  <si>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</si>
  <si>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</si>
  <si>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</si>
  <si>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</si>
  <si>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</si>
  <si>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</si>
  <si>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</si>
  <si>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</si>
  <si>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</si>
  <si>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</si>
  <si>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</si>
  <si>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</si>
  <si>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</si>
  <si>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</si>
  <si>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</si>
  <si>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</si>
  <si>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</si>
  <si>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</si>
  <si>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</si>
  <si>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</si>
  <si>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</si>
  <si>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</si>
  <si>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</si>
  <si>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</si>
  <si>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</si>
  <si>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</si>
  <si>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</si>
  <si>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</si>
  <si>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</si>
  <si>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</si>
  <si>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</si>
  <si>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</si>
  <si>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</si>
  <si>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</si>
  <si>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</si>
  <si>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</si>
  <si>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</si>
  <si>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</si>
  <si>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</si>
  <si>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</si>
  <si>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</si>
  <si>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</si>
  <si>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</si>
  <si>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</si>
  <si>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</si>
  <si>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</si>
  <si>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</si>
  <si>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</si>
  <si>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</si>
  <si>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</si>
  <si>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</si>
  <si>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</si>
  <si>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</si>
  <si>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</si>
  <si>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</si>
  <si>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</si>
  <si>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</si>
  <si>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</si>
  <si>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</si>
  <si>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</si>
  <si>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</si>
  <si>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</si>
  <si>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</si>
  <si>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</si>
  <si>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</si>
  <si>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</si>
  <si>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</si>
  <si>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</si>
  <si>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</si>
  <si>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</si>
  <si>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</si>
  <si>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</si>
  <si>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</si>
  <si>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</si>
  <si>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</si>
  <si>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</si>
  <si>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</si>
  <si>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</si>
  <si>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</si>
  <si>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</si>
  <si>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</si>
  <si>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</si>
  <si>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</si>
  <si>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</si>
  <si>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</si>
  <si>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</si>
  <si>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</si>
  <si>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</si>
  <si>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</si>
  <si>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</si>
  <si>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</si>
  <si>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</si>
  <si>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</si>
  <si>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</si>
  <si>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</si>
  <si>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</si>
  <si>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</si>
  <si>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</si>
  <si>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</si>
  <si>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</si>
  <si>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</si>
  <si>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</si>
  <si>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</si>
  <si>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</si>
  <si>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</si>
  <si>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</si>
  <si>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</si>
  <si>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</si>
  <si>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</si>
  <si>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</si>
  <si>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</si>
  <si>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</si>
  <si>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</si>
  <si>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</si>
  <si>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</si>
  <si>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</si>
  <si>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</si>
  <si>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</si>
  <si>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</si>
  <si>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</si>
  <si>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</si>
  <si>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</si>
  <si>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</si>
  <si>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</si>
  <si>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</si>
  <si>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</si>
  <si>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</si>
  <si>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</si>
  <si>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</si>
  <si>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</si>
  <si>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</si>
  <si>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</si>
  <si>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</si>
  <si>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</si>
  <si>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</si>
  <si>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</si>
  <si>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</si>
  <si>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</si>
  <si>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</si>
  <si>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</si>
  <si>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</si>
  <si>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</si>
  <si>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</si>
  <si>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</si>
  <si>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</si>
  <si>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</si>
  <si>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</si>
  <si>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</si>
  <si>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</si>
  <si>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</si>
  <si>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</si>
  <si>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</si>
  <si>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</si>
  <si>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</si>
  <si>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</si>
  <si>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</si>
  <si>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</si>
  <si>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</si>
  <si>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</si>
  <si>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</si>
  <si>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</si>
  <si>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</si>
  <si>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</si>
  <si>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</si>
  <si>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</si>
  <si>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</si>
  <si>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</si>
  <si>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</si>
  <si>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</si>
  <si>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</si>
  <si>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</si>
  <si>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</si>
  <si>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</si>
  <si>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</si>
  <si>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</si>
  <si>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</si>
  <si>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</si>
  <si>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</si>
  <si>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</si>
  <si>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</si>
  <si>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</si>
  <si>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</si>
  <si>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</si>
  <si>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</si>
  <si>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</si>
  <si>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</si>
  <si>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</si>
  <si>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</si>
  <si>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</si>
  <si>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</si>
  <si>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</si>
  <si>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</si>
  <si>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</si>
  <si>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</si>
  <si>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</si>
  <si>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</si>
  <si>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</si>
  <si>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</si>
  <si>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</si>
  <si>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</si>
  <si>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</si>
  <si>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</si>
  <si>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</si>
  <si>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</si>
  <si>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</si>
  <si>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</si>
  <si>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</si>
  <si>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</si>
  <si>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</si>
  <si>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</si>
  <si>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</si>
  <si>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</si>
  <si>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</si>
  <si>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</si>
  <si>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</si>
  <si>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</si>
  <si>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</si>
  <si>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</si>
  <si>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</si>
  <si>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</si>
  <si>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</si>
  <si>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</si>
  <si>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</si>
  <si>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</si>
  <si>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</si>
  <si>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</si>
  <si>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</si>
  <si>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</si>
  <si>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</si>
  <si>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</si>
  <si>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</si>
  <si>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</si>
  <si>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</si>
  <si>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</si>
  <si>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</si>
  <si>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</si>
  <si>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</si>
  <si>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</si>
  <si>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</si>
  <si>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</si>
  <si>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</si>
  <si>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</si>
  <si>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</si>
  <si>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</si>
  <si>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</si>
  <si>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</si>
  <si>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</si>
  <si>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</si>
  <si>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</si>
  <si>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</si>
  <si>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</si>
  <si>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</si>
  <si>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</si>
  <si>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</si>
  <si>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</si>
  <si>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</si>
  <si>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</si>
  <si>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</si>
  <si>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</si>
  <si>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</si>
  <si>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</si>
  <si>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</si>
  <si>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</si>
  <si>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</si>
  <si>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</si>
  <si>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</si>
  <si>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</si>
  <si>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</si>
  <si>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</si>
  <si>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</si>
  <si>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</si>
  <si>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</si>
  <si>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</si>
  <si>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</si>
  <si>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</si>
  <si>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</si>
  <si>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</si>
  <si>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</si>
  <si>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</si>
  <si>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</si>
  <si>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</si>
  <si>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</si>
  <si>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</si>
  <si>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</si>
  <si>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</si>
  <si>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</si>
  <si>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</si>
  <si>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</si>
  <si>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</si>
  <si>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</si>
  <si>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</si>
  <si>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</si>
  <si>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</si>
  <si>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</si>
  <si>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</si>
  <si>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</si>
  <si>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</si>
  <si>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</si>
  <si>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</si>
  <si>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</si>
  <si>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</si>
  <si>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</si>
  <si>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</si>
  <si>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</si>
  <si>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</si>
  <si>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</si>
  <si>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</si>
  <si>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</si>
  <si>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</si>
  <si>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</si>
  <si>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</si>
  <si>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</si>
  <si>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</si>
  <si>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</si>
  <si>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</si>
  <si>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</si>
  <si>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</si>
  <si>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</si>
  <si>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</si>
  <si>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</si>
  <si>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</si>
  <si>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</si>
  <si>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</si>
  <si>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</si>
  <si>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</si>
  <si>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</si>
  <si>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</si>
  <si>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</si>
  <si>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</si>
  <si>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</si>
  <si>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</si>
  <si>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</si>
  <si>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</si>
  <si>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</si>
  <si>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</si>
  <si>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</si>
  <si>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</si>
  <si>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</si>
  <si>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</si>
  <si>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</si>
  <si>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</si>
  <si>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</si>
  <si>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</si>
  <si>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</si>
  <si>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</si>
  <si>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</si>
  <si>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</si>
  <si>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</si>
  <si>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</si>
  <si>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</si>
  <si>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</si>
  <si>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</si>
  <si>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</si>
  <si>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</si>
  <si>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</si>
  <si>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</si>
  <si>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</si>
  <si>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</si>
  <si>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</si>
  <si>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</si>
  <si>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</si>
  <si>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</si>
  <si>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</si>
  <si>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</si>
  <si>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</si>
  <si>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</si>
  <si>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</si>
  <si>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</si>
  <si>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</si>
  <si>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</si>
  <si>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</si>
  <si>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</si>
  <si>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</si>
  <si>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</si>
  <si>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</si>
  <si>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</si>
  <si>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</si>
  <si>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</si>
  <si>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</si>
  <si>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</si>
  <si>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</si>
  <si>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</si>
  <si>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</si>
  <si>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</si>
  <si>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</si>
  <si>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</si>
  <si>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</si>
  <si>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</si>
  <si>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</si>
  <si>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</si>
  <si>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</si>
  <si>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</si>
  <si>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</si>
  <si>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</si>
  <si>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</si>
  <si>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</si>
  <si>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</si>
  <si>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</si>
  <si>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</si>
  <si>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</si>
  <si>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</si>
  <si>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</si>
  <si>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</si>
  <si>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</si>
  <si>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</si>
  <si>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</si>
  <si>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</si>
  <si>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</si>
  <si>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</si>
  <si>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</si>
  <si>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</si>
  <si>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</si>
  <si>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</si>
  <si>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</si>
  <si>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</si>
  <si>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</si>
  <si>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</si>
  <si>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</si>
  <si>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</si>
  <si>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</si>
  <si>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</si>
  <si>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</si>
  <si>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</si>
  <si>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</si>
  <si>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</si>
  <si>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</si>
  <si>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</si>
  <si>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</si>
  <si>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</si>
  <si>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</si>
  <si>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</si>
  <si>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</si>
  <si>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</si>
  <si>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</si>
  <si>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</si>
  <si>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</si>
  <si>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</si>
  <si>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</si>
  <si>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</si>
  <si>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</si>
  <si>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</si>
  <si>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</si>
  <si>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</si>
  <si>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</si>
  <si>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</si>
  <si>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</si>
  <si>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</si>
  <si>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</si>
  <si>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</si>
  <si>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</si>
  <si>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</si>
  <si>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</si>
  <si>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</si>
  <si>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</si>
  <si>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</si>
  <si>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</si>
  <si>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</si>
  <si>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</si>
  <si>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</si>
  <si>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</si>
  <si>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</si>
  <si>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</si>
  <si>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</si>
  <si>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</si>
  <si>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</si>
  <si>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</si>
  <si>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</si>
  <si>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</si>
  <si>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</si>
  <si>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</si>
  <si>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</si>
  <si>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</si>
  <si>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</si>
  <si>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</si>
  <si>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</si>
  <si>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</si>
  <si>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</si>
  <si>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</si>
  <si>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</si>
  <si>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</si>
  <si>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</si>
  <si>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</si>
  <si>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</si>
  <si>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</si>
  <si>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</si>
  <si>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</si>
  <si>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</si>
  <si>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</si>
  <si>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</si>
  <si>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</si>
  <si>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</si>
  <si>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</si>
  <si>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</si>
  <si>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</si>
  <si>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</si>
  <si>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</si>
  <si>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</si>
  <si>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</si>
  <si>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</si>
  <si>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</si>
  <si>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</si>
  <si>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</si>
  <si>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</si>
  <si>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</si>
  <si>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</si>
  <si>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</si>
  <si>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</si>
  <si>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</si>
  <si>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</si>
  <si>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</si>
  <si>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</si>
  <si>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</si>
  <si>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</si>
  <si>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</si>
  <si>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</si>
  <si>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</si>
  <si>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</si>
  <si>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</si>
  <si>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</si>
  <si>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</si>
  <si>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</si>
  <si>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</si>
  <si>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</si>
  <si>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</si>
  <si>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</si>
  <si>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</si>
  <si>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</si>
  <si>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</si>
  <si>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</si>
  <si>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</si>
  <si>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</si>
  <si>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</si>
  <si>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</si>
  <si>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</si>
  <si>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</si>
  <si>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</si>
  <si>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</si>
  <si>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</si>
  <si>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</si>
  <si>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</si>
  <si>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</si>
  <si>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</si>
  <si>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</si>
  <si>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</si>
  <si>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</si>
  <si>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</si>
  <si>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</si>
  <si>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</si>
  <si>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</si>
  <si>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</si>
  <si>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</si>
  <si>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</si>
  <si>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</si>
  <si>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</si>
  <si>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</si>
  <si>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</si>
  <si>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</si>
  <si>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</si>
  <si>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</si>
  <si>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</si>
  <si>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</si>
  <si>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</si>
  <si>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</si>
  <si>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</si>
  <si>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</si>
  <si>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</si>
  <si>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</si>
  <si>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</si>
  <si>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</si>
  <si>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</si>
  <si>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</si>
  <si>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</si>
  <si>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</si>
  <si>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</si>
  <si>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</si>
  <si>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</si>
  <si>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</si>
  <si>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</si>
  <si>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</si>
  <si>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</si>
  <si>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</si>
  <si>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</si>
  <si>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</si>
  <si>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</si>
  <si>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</si>
  <si>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</si>
  <si>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</si>
  <si>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</si>
  <si>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</si>
  <si>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</si>
  <si>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</si>
  <si>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</si>
  <si>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</si>
  <si>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</si>
  <si>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</si>
  <si>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</si>
  <si>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</si>
  <si>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</si>
  <si>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</si>
  <si>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</si>
  <si>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</si>
  <si>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</si>
  <si>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</si>
  <si>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</si>
  <si>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</si>
  <si>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</si>
  <si>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</si>
  <si>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</si>
  <si>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</si>
  <si>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</si>
  <si>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</si>
  <si>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</si>
  <si>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</si>
  <si>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</si>
  <si>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</si>
  <si>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</si>
  <si>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</si>
  <si>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</si>
  <si>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</si>
  <si>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</si>
  <si>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</si>
  <si>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</si>
  <si>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</si>
  <si>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</si>
  <si>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</si>
  <si>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</si>
  <si>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</si>
  <si>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</si>
  <si>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</si>
  <si>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</si>
  <si>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</si>
  <si>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</si>
  <si>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</si>
  <si>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</si>
  <si>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</si>
  <si>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</si>
  <si>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</si>
  <si>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</si>
  <si>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</si>
  <si>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</si>
  <si>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</si>
  <si>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</si>
  <si>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</si>
  <si>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</si>
  <si>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</si>
  <si>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</si>
  <si>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</si>
  <si>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</si>
  <si>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</si>
  <si>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</si>
  <si>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</si>
  <si>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</si>
  <si>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</si>
  <si>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</si>
  <si>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</si>
  <si>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</si>
  <si>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</si>
  <si>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</si>
  <si>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</si>
  <si>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</si>
  <si>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</si>
  <si>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</si>
  <si>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</si>
  <si>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</si>
  <si>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</si>
  <si>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</si>
  <si>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</si>
  <si>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</si>
  <si>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</si>
  <si>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</si>
  <si>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</si>
  <si>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</si>
  <si>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</si>
  <si>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</si>
  <si>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</si>
  <si>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</si>
  <si>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</si>
  <si>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</si>
  <si>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</si>
  <si>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</si>
  <si>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</si>
  <si>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</si>
  <si>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</si>
  <si>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</si>
  <si>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</si>
  <si>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</si>
  <si>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</si>
  <si>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</si>
  <si>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</si>
  <si>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</si>
  <si>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</si>
  <si>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</si>
  <si>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</si>
  <si>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</si>
  <si>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</si>
  <si>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</si>
  <si>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</si>
  <si>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</si>
  <si>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</si>
  <si>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</si>
  <si>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</si>
  <si>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</si>
  <si>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</si>
  <si>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</si>
  <si>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</si>
  <si>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</si>
  <si>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</si>
  <si>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</si>
  <si>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</si>
  <si>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</si>
  <si>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</si>
  <si>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</si>
  <si>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</si>
  <si>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</si>
  <si>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</si>
  <si>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</si>
  <si>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</si>
  <si>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</si>
  <si>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</si>
  <si>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</si>
  <si>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</si>
  <si>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</si>
  <si>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</si>
  <si>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</si>
  <si>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</si>
  <si>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</si>
  <si>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</si>
  <si>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</si>
  <si>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</si>
  <si>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</si>
  <si>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</si>
  <si>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</si>
  <si>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</si>
  <si>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</si>
  <si>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</si>
  <si>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</si>
  <si>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</si>
  <si>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</si>
  <si>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</si>
  <si>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</si>
  <si>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</si>
  <si>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</si>
  <si>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</si>
  <si>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</si>
  <si>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</si>
  <si>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</si>
  <si>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</si>
  <si>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</si>
  <si>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</si>
  <si>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</si>
  <si>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</si>
  <si>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</si>
  <si>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</si>
  <si>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</si>
  <si>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</si>
  <si>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</si>
  <si>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</si>
  <si>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</si>
  <si>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</si>
  <si>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</si>
  <si>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</si>
  <si>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</si>
  <si>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</si>
  <si>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</si>
  <si>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</si>
  <si>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</si>
  <si>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</si>
  <si>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</si>
  <si>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</si>
  <si>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</si>
  <si>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</si>
  <si>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</si>
  <si>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</si>
  <si>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</si>
  <si>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</si>
  <si>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</si>
  <si>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</si>
  <si>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</si>
  <si>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</si>
  <si>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</si>
  <si>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</si>
  <si>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</si>
  <si>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</si>
  <si>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</si>
  <si>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</si>
  <si>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</si>
  <si>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</si>
  <si>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</si>
  <si>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</si>
  <si>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</si>
  <si>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</si>
  <si>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</si>
  <si>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</si>
  <si>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</si>
  <si>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</si>
  <si>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</si>
  <si>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</si>
  <si>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</si>
  <si>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</si>
  <si>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</si>
  <si>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</si>
  <si>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</si>
  <si>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</si>
  <si>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</si>
  <si>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</si>
  <si>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</si>
  <si>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</si>
  <si>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</si>
  <si>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</si>
  <si>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</si>
  <si>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</si>
  <si>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</si>
  <si>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</si>
  <si>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</si>
  <si>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</si>
  <si>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</si>
  <si>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</si>
  <si>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</si>
  <si>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</si>
  <si>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</si>
  <si>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</si>
  <si>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</si>
  <si>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</si>
  <si>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</si>
  <si>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</si>
  <si>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</si>
  <si>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</si>
  <si>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</si>
  <si>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</si>
  <si>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</si>
  <si>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</si>
  <si>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</si>
  <si>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</si>
  <si>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</si>
  <si>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</si>
  <si>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</si>
  <si>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</si>
  <si>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</si>
  <si>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</si>
  <si>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</si>
  <si>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</si>
  <si>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</si>
  <si>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</si>
  <si>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</si>
  <si>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</si>
  <si>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</si>
  <si>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</si>
  <si>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</si>
  <si>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</si>
  <si>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</si>
  <si>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</si>
  <si>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</si>
  <si>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</si>
  <si>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</si>
  <si>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</si>
  <si>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</si>
  <si>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</si>
  <si>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</si>
  <si>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</si>
  <si>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</si>
  <si>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</si>
  <si>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</si>
  <si>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</si>
  <si>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</si>
  <si>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</si>
  <si>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</si>
  <si>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</si>
  <si>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</si>
  <si>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</si>
  <si>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</si>
  <si>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</si>
  <si>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</si>
  <si>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</si>
  <si>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</si>
  <si>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</si>
  <si>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</si>
  <si>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</si>
  <si>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</si>
  <si>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</si>
  <si>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</si>
  <si>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</si>
  <si>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</si>
  <si>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</si>
  <si>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</si>
  <si>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</si>
  <si>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</si>
  <si>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</si>
  <si>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</si>
  <si>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</si>
  <si>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</si>
  <si>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</si>
  <si>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</si>
  <si>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</si>
  <si>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</si>
  <si>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</si>
  <si>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</si>
  <si>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</si>
  <si>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</si>
  <si>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</si>
  <si>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</si>
  <si>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</si>
  <si>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</si>
  <si>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</si>
  <si>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</si>
  <si>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</si>
  <si>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</si>
  <si>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</si>
  <si>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</si>
  <si>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</si>
  <si>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</si>
  <si>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</si>
  <si>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</si>
  <si>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</si>
  <si>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</si>
  <si>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</si>
  <si>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</si>
  <si>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</si>
  <si>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</si>
  <si>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</si>
  <si>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</si>
  <si>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</si>
  <si>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</si>
  <si>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</si>
  <si>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</si>
  <si>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</si>
  <si>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</si>
  <si>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</si>
  <si>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</si>
  <si>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</si>
  <si>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</si>
  <si>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</si>
  <si>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</si>
  <si>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</si>
  <si>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</si>
  <si>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</si>
  <si>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</si>
  <si>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</si>
  <si>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</si>
  <si>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</si>
  <si>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</si>
  <si>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</si>
  <si>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</si>
  <si>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</si>
  <si>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</si>
  <si>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</si>
  <si>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</si>
  <si>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</si>
  <si>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</si>
  <si>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</si>
  <si>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</si>
  <si>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</si>
  <si>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</si>
  <si>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</si>
  <si>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</si>
  <si>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</si>
  <si>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</si>
  <si>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</si>
  <si>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</si>
  <si>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</si>
  <si>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</si>
  <si>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</si>
  <si>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</si>
  <si>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</si>
  <si>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</si>
  <si>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</si>
  <si>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</si>
  <si>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</si>
  <si>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</si>
  <si>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</si>
  <si>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</si>
  <si>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</si>
  <si>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</si>
  <si>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</si>
  <si>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</si>
  <si>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</si>
  <si>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</si>
  <si>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</si>
  <si>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</si>
  <si>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</si>
  <si>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</si>
  <si>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</si>
  <si>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</si>
  <si>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</si>
  <si>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</si>
  <si>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</si>
  <si>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</si>
  <si>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</si>
  <si>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</si>
  <si>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</si>
  <si>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</si>
  <si>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</si>
  <si>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</si>
  <si>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</si>
  <si>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</si>
  <si>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</si>
  <si>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</si>
  <si>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</si>
  <si>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</si>
  <si>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</si>
  <si>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</si>
  <si>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</si>
  <si>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</si>
  <si>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</si>
  <si>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</si>
  <si>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</si>
  <si>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</si>
  <si>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</si>
  <si>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</si>
  <si>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</si>
  <si>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</si>
  <si>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</si>
  <si>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</si>
  <si>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</si>
  <si>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</si>
  <si>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</si>
  <si>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</si>
  <si>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</si>
  <si>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</si>
  <si>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</si>
  <si>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</si>
  <si>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</si>
  <si>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</si>
  <si>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</si>
  <si>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</si>
  <si>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</si>
  <si>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</si>
  <si>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</si>
  <si>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</si>
  <si>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</si>
  <si>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</si>
  <si>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</si>
  <si>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</si>
  <si>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</si>
  <si>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</si>
  <si>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</si>
  <si>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</si>
  <si>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</si>
  <si>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</si>
  <si>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</si>
  <si>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</si>
  <si>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</si>
  <si>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</si>
  <si>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</si>
  <si>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</si>
  <si>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</si>
  <si>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</si>
  <si>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</si>
  <si>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</si>
  <si>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</si>
  <si>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</si>
  <si>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</si>
  <si>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</si>
  <si>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</si>
  <si>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</si>
  <si>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</si>
  <si>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</si>
  <si>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</si>
  <si>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</si>
  <si>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</si>
  <si>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</si>
  <si>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</si>
  <si>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</si>
  <si>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</si>
  <si>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</si>
  <si>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</si>
  <si>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</si>
  <si>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</si>
  <si>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</si>
  <si>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</si>
  <si>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</si>
  <si>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</si>
  <si>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</si>
  <si>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</si>
  <si>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</si>
  <si>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</si>
  <si>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</si>
  <si>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</si>
  <si>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</si>
  <si>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</si>
  <si>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</si>
  <si>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</si>
  <si>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</si>
  <si>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</si>
  <si>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</si>
  <si>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</si>
  <si>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</si>
  <si>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</si>
  <si>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</si>
  <si>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</si>
  <si>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</si>
  <si>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</si>
  <si>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</si>
  <si>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</si>
  <si>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</si>
  <si>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</si>
  <si>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</si>
  <si>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</si>
  <si>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</si>
  <si>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</si>
  <si>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</si>
  <si>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</si>
  <si>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</si>
  <si>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</si>
  <si>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</si>
  <si>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</si>
  <si>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</si>
  <si>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</si>
  <si>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</si>
  <si>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</si>
  <si>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</si>
  <si>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</si>
  <si>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</si>
  <si>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</si>
  <si>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</si>
  <si>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</si>
  <si>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</si>
  <si>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</si>
  <si>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</si>
  <si>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</si>
  <si>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</si>
  <si>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</si>
  <si>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</si>
  <si>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</si>
  <si>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</si>
  <si>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</si>
  <si>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</si>
  <si>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</si>
  <si>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</si>
  <si>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</si>
  <si>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</si>
  <si>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</si>
  <si>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</si>
  <si>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</si>
  <si>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</si>
  <si>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</si>
  <si>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</si>
  <si>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</si>
  <si>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</si>
  <si>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</si>
  <si>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</si>
  <si>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</si>
  <si>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</si>
  <si>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</si>
  <si>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</si>
  <si>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</si>
  <si>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</si>
  <si>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</si>
  <si>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</si>
  <si>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</si>
  <si>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</si>
  <si>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</si>
  <si>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</si>
  <si>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</si>
  <si>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</si>
  <si>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</si>
  <si>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</si>
  <si>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</si>
  <si>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</si>
  <si>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</si>
  <si>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</si>
  <si>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</si>
  <si>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</si>
  <si>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</si>
  <si>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</si>
  <si>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</si>
  <si>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</si>
  <si>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</si>
  <si>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</si>
  <si>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</si>
  <si>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</si>
  <si>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</si>
  <si>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</si>
  <si>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</si>
  <si>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</si>
  <si>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</si>
  <si>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</si>
  <si>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</si>
  <si>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</si>
  <si>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</si>
  <si>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</si>
  <si>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</si>
  <si>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</si>
  <si>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</si>
  <si>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</si>
  <si>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</si>
  <si>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</si>
  <si>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</si>
  <si>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</si>
  <si>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</si>
  <si>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</si>
  <si>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</si>
  <si>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</si>
  <si>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</si>
  <si>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</si>
  <si>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</si>
  <si>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</si>
  <si>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</si>
  <si>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</si>
  <si>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</si>
  <si>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</si>
  <si>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</si>
  <si>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</si>
  <si>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</si>
  <si>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</si>
  <si>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</si>
  <si>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</si>
  <si>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</si>
  <si>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</si>
  <si>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</si>
  <si>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</si>
  <si>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</si>
  <si>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</si>
  <si>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</si>
  <si>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</si>
  <si>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</si>
  <si>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</si>
  <si>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</si>
  <si>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</si>
  <si>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</si>
  <si>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</si>
  <si>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</si>
  <si>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</si>
  <si>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</si>
  <si>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</si>
  <si>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</si>
  <si>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</si>
  <si>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</si>
  <si>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</si>
  <si>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</si>
  <si>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</si>
  <si>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</si>
  <si>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</si>
  <si>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</si>
  <si>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</si>
  <si>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</si>
  <si>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</si>
  <si>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</si>
  <si>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</si>
  <si>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</si>
  <si>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</si>
  <si>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</si>
  <si>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</si>
  <si>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</si>
  <si>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</si>
  <si>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</si>
  <si>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</si>
  <si>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</si>
  <si>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</si>
  <si>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</si>
  <si>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</si>
  <si>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</si>
  <si>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</si>
  <si>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</si>
  <si>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</si>
  <si>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</si>
  <si>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</si>
  <si>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</si>
  <si>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</si>
  <si>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</si>
  <si>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</si>
  <si>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</si>
  <si>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</si>
  <si>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</si>
  <si>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</si>
  <si>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</si>
  <si>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</si>
  <si>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</si>
  <si>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</si>
  <si>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</si>
  <si>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</si>
  <si>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</si>
  <si>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</si>
  <si>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</si>
  <si>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</si>
  <si>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</si>
  <si>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</si>
  <si>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</si>
  <si>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</si>
  <si>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</si>
  <si>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</si>
  <si>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</si>
  <si>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</si>
  <si>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</si>
  <si>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</si>
  <si>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</si>
  <si>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</si>
  <si>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</si>
  <si>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</si>
  <si>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</si>
  <si>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</si>
  <si>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</si>
  <si>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</si>
  <si>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</si>
  <si>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</si>
  <si>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</si>
  <si>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</si>
  <si>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</si>
  <si>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</si>
  <si>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</si>
  <si>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</si>
  <si>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</si>
  <si>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</si>
  <si>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</si>
  <si>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</si>
  <si>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</si>
  <si>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</si>
  <si>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</si>
  <si>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</si>
  <si>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</si>
  <si>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</si>
  <si>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</si>
  <si>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</si>
  <si>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</si>
  <si>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</si>
  <si>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</si>
  <si>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</si>
  <si>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</si>
  <si>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</si>
  <si>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</si>
  <si>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</si>
  <si>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</si>
  <si>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</si>
  <si>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</si>
  <si>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</si>
  <si>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</si>
  <si>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</si>
  <si>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</si>
  <si>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</si>
  <si>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</si>
  <si>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</si>
  <si>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</si>
  <si>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</si>
  <si>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</si>
  <si>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</si>
  <si>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</si>
  <si>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</si>
  <si>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</si>
  <si>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</si>
  <si>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</si>
  <si>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</si>
  <si>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</si>
  <si>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</si>
  <si>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</si>
  <si>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</si>
  <si>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</si>
  <si>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</si>
  <si>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</si>
  <si>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</si>
  <si>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</si>
  <si>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</si>
  <si>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</si>
  <si>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</si>
  <si>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</si>
  <si>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</si>
  <si>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</si>
  <si>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</si>
  <si>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</si>
  <si>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</si>
  <si>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</si>
  <si>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</si>
  <si>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</si>
  <si>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</si>
  <si>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</si>
  <si>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</si>
  <si>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</si>
  <si>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</si>
  <si>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</si>
  <si>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</si>
  <si>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</si>
  <si>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</si>
  <si>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</si>
  <si>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</si>
  <si>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</si>
  <si>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</si>
  <si>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</si>
  <si>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</si>
  <si>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</si>
  <si>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</si>
  <si>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</si>
  <si>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</si>
  <si>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</si>
  <si>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</si>
  <si>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</si>
  <si>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</si>
  <si>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</si>
  <si>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</si>
  <si>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</si>
  <si>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</si>
  <si>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</si>
  <si>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</si>
  <si>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</si>
  <si>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</si>
  <si>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</si>
  <si>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</si>
  <si>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</si>
  <si>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</si>
  <si>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</si>
  <si>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</si>
  <si>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</si>
  <si>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</si>
  <si>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</si>
  <si>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</si>
  <si>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</si>
  <si>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</si>
  <si>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</si>
  <si>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</si>
  <si>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</si>
  <si>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</si>
  <si>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</si>
  <si>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</si>
  <si>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</si>
  <si>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</si>
  <si>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</si>
  <si>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</si>
  <si>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</si>
  <si>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</si>
  <si>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</si>
  <si>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</si>
  <si>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</si>
  <si>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</si>
  <si>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</si>
  <si>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</si>
  <si>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</si>
  <si>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</si>
  <si>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</si>
  <si>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</si>
  <si>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</si>
  <si>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</si>
  <si>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</si>
  <si>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</si>
  <si>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</si>
  <si>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</si>
  <si>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</si>
  <si>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</si>
  <si>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</si>
  <si>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</si>
  <si>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</si>
  <si>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</si>
  <si>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</si>
  <si>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</si>
  <si>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</si>
  <si>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</si>
  <si>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</si>
  <si>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</si>
  <si>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</si>
  <si>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</si>
  <si>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</si>
  <si>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</si>
  <si>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</si>
  <si>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</si>
  <si>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</si>
  <si>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</si>
  <si>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</si>
  <si>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</si>
  <si>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</si>
  <si>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</si>
  <si>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</si>
  <si>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</si>
  <si>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</si>
  <si>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</si>
  <si>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</si>
  <si>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</si>
  <si>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</si>
  <si>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</si>
  <si>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</si>
  <si>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</si>
  <si>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</si>
  <si>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</si>
  <si>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</si>
  <si>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</si>
  <si>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</si>
  <si>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</si>
  <si>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</si>
  <si>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</si>
  <si>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</si>
  <si>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</si>
  <si>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</si>
  <si>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</si>
  <si>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</si>
  <si>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</si>
  <si>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</si>
  <si>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</si>
  <si>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</si>
  <si>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</si>
  <si>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</si>
  <si>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</si>
  <si>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</si>
  <si>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</si>
  <si>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</si>
  <si>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</si>
  <si>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</si>
  <si>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</si>
  <si>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</si>
  <si>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</si>
  <si>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</si>
  <si>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</si>
  <si>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</si>
  <si>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</si>
  <si>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</si>
  <si>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</si>
  <si>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</si>
  <si>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</si>
  <si>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</si>
  <si>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</si>
  <si>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</si>
  <si>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</si>
  <si>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</si>
  <si>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</si>
  <si>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</si>
  <si>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</si>
  <si>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</si>
  <si>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</si>
  <si>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</si>
  <si>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</si>
  <si>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</si>
  <si>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</si>
  <si>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</si>
  <si>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</si>
  <si>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</si>
  <si>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</si>
  <si>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</si>
  <si>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</si>
  <si>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</si>
  <si>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</si>
  <si>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</si>
  <si>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</si>
  <si>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</si>
  <si>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</si>
  <si>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</si>
  <si>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</si>
  <si>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</si>
  <si>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</si>
  <si>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</si>
  <si>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</si>
  <si>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</si>
  <si>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</si>
  <si>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</si>
  <si>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</si>
  <si>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</si>
  <si>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</si>
  <si>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</si>
  <si>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</si>
  <si>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</si>
  <si>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</si>
  <si>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</si>
  <si>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</si>
  <si>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</si>
  <si>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</si>
  <si>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</si>
  <si>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</si>
  <si>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</si>
  <si>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</si>
  <si>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</si>
  <si>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</si>
  <si>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</si>
  <si>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</si>
  <si>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</si>
  <si>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</si>
  <si>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</si>
  <si>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</si>
  <si>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</si>
  <si>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</si>
  <si>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</si>
  <si>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</si>
  <si>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</si>
  <si>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</si>
  <si>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</si>
  <si>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</si>
  <si>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</si>
  <si>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</si>
  <si>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</si>
  <si>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</si>
  <si>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</si>
  <si>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</si>
  <si>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</si>
  <si>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</si>
  <si>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</si>
  <si>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</si>
  <si>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</si>
  <si>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</si>
  <si>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</si>
  <si>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</si>
  <si>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</si>
  <si>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</si>
  <si>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</si>
  <si>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</si>
  <si>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</si>
  <si>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</si>
  <si>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</si>
  <si>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</si>
  <si>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</si>
  <si>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</si>
  <si>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</si>
  <si>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</si>
  <si>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</si>
  <si>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</si>
  <si>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</si>
  <si>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</si>
  <si>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</si>
  <si>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</si>
  <si>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</si>
  <si>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</si>
  <si>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</si>
  <si>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</si>
  <si>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</si>
  <si>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</si>
  <si>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</si>
  <si>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</si>
  <si>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</si>
  <si>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</si>
  <si>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</si>
  <si>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</si>
  <si>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</si>
  <si>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</si>
  <si>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</si>
  <si>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</si>
  <si>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</si>
  <si>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</si>
  <si>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</si>
  <si>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</si>
  <si>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</si>
  <si>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</si>
  <si>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</si>
  <si>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</si>
  <si>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</si>
  <si>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</si>
  <si>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</si>
  <si>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</si>
  <si>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</si>
  <si>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</si>
  <si>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</si>
  <si>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</si>
  <si>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</si>
  <si>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</si>
  <si>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</si>
  <si>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</si>
  <si>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</si>
  <si>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</si>
  <si>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</si>
  <si>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</si>
  <si>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</si>
  <si>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</si>
  <si>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</si>
  <si>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</si>
  <si>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</si>
  <si>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</si>
  <si>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</si>
  <si>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</si>
  <si>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</si>
  <si>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</si>
  <si>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</si>
  <si>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</si>
  <si>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</si>
  <si>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</si>
  <si>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</si>
  <si>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</si>
  <si>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</si>
  <si>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</si>
  <si>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</si>
  <si>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</si>
  <si>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</si>
  <si>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</si>
  <si>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</si>
  <si>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</si>
  <si>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</si>
  <si>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</si>
  <si>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</si>
  <si>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</si>
  <si>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</si>
  <si>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</si>
  <si>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</si>
  <si>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</si>
  <si>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</si>
  <si>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</si>
  <si>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</si>
  <si>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</si>
  <si>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</si>
  <si>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</si>
  <si>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</si>
  <si>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</si>
  <si>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</si>
  <si>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</si>
  <si>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</si>
  <si>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</si>
  <si>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</si>
  <si>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</si>
  <si>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</si>
  <si>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</si>
  <si>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</si>
  <si>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</si>
  <si>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</si>
  <si>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</si>
  <si>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</si>
  <si>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</si>
  <si>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</si>
  <si>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</si>
  <si>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</si>
  <si>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</si>
  <si>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</si>
  <si>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</si>
  <si>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</si>
  <si>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</si>
  <si>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</si>
  <si>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</si>
  <si>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</si>
  <si>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</si>
  <si>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</si>
  <si>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</si>
  <si>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</si>
  <si>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</si>
  <si>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</si>
  <si>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</si>
  <si>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</si>
  <si>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</si>
  <si>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</si>
  <si>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</si>
  <si>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</si>
  <si>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</si>
  <si>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</si>
  <si>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</si>
  <si>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</si>
  <si>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</si>
  <si>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</si>
  <si>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</si>
  <si>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</si>
  <si>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</si>
  <si>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</si>
  <si>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</si>
  <si>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</si>
  <si>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</si>
  <si>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</si>
  <si>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</si>
  <si>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</si>
  <si>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</si>
  <si>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</si>
  <si>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</si>
  <si>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</si>
  <si>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</si>
  <si>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</si>
  <si>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</si>
  <si>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</si>
  <si>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</si>
  <si>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</si>
  <si>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</si>
  <si>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</si>
  <si>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</si>
  <si>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</si>
  <si>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</si>
  <si>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</si>
  <si>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</si>
  <si>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</si>
  <si>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</si>
  <si>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</si>
  <si>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</si>
  <si>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</si>
  <si>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</si>
  <si>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</si>
  <si>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</si>
  <si>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</si>
  <si>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</si>
  <si>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</si>
  <si>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</si>
  <si>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</si>
  <si>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</si>
  <si>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</si>
  <si>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</si>
  <si>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</si>
  <si>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</si>
  <si>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</si>
  <si>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</si>
  <si>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</si>
  <si>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</si>
  <si>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</si>
  <si>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</si>
  <si>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</si>
  <si>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</si>
  <si>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</si>
  <si>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</si>
  <si>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</si>
  <si>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</si>
  <si>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</si>
  <si>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</si>
  <si>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</si>
  <si>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</si>
  <si>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</si>
  <si>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</si>
  <si>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</si>
  <si>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</si>
  <si>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</si>
  <si>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</si>
  <si>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</si>
  <si>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</si>
  <si>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</si>
  <si>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</si>
  <si>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</si>
  <si>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</si>
  <si>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</si>
  <si>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</si>
  <si>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</si>
  <si>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</si>
  <si>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</si>
  <si>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</si>
  <si>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</si>
  <si>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</si>
  <si>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</si>
  <si>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</si>
  <si>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</si>
  <si>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</si>
  <si>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</si>
  <si>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</si>
  <si>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</si>
  <si>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</si>
  <si>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</si>
  <si>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</si>
  <si>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</si>
  <si>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</si>
  <si>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</si>
  <si>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</si>
  <si>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</si>
  <si>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</si>
  <si>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</si>
  <si>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</si>
  <si>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</si>
  <si>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</si>
  <si>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</si>
  <si>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</si>
  <si>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</si>
  <si>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</si>
  <si>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</si>
  <si>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</si>
  <si>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</si>
  <si>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</si>
  <si>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</si>
  <si>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</si>
  <si>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</si>
  <si>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</si>
  <si>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</si>
  <si>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</si>
  <si>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</si>
  <si>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</si>
  <si>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</si>
  <si>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</si>
  <si>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</si>
  <si>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</si>
  <si>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</si>
  <si>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</si>
  <si>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</si>
  <si>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</si>
  <si>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</si>
  <si>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</si>
  <si>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</si>
  <si>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</si>
  <si>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</si>
  <si>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</si>
  <si>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</si>
  <si>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</si>
  <si>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</si>
  <si>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</si>
  <si>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</si>
  <si>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</si>
  <si>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</si>
  <si>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</si>
  <si>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</si>
  <si>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</si>
  <si>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</si>
  <si>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</si>
  <si>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</si>
  <si>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</si>
  <si>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</si>
  <si>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</si>
  <si>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</si>
  <si>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</si>
  <si>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</si>
  <si>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</si>
  <si>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</si>
  <si>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</si>
  <si>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</si>
  <si>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</si>
  <si>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</si>
  <si>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</si>
  <si>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</si>
  <si>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</si>
  <si>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</si>
  <si>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</si>
  <si>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</si>
  <si>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</si>
  <si>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</si>
  <si>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</si>
  <si>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</si>
  <si>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</si>
  <si>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</si>
  <si>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</si>
  <si>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</si>
  <si>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</si>
  <si>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</si>
  <si>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</si>
  <si>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</si>
  <si>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</si>
  <si>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</si>
  <si>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</si>
  <si>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</si>
  <si>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</si>
  <si>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</si>
  <si>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</si>
  <si>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</si>
  <si>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</si>
  <si>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</si>
  <si>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</si>
  <si>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</si>
  <si>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</si>
  <si>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</si>
  <si>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</si>
  <si>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</si>
  <si>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</si>
  <si>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</si>
  <si>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</si>
  <si>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</si>
  <si>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</si>
  <si>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</si>
  <si>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</si>
  <si>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</si>
  <si>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</si>
  <si>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</si>
  <si>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</si>
  <si>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</si>
  <si>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</si>
  <si>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</si>
  <si>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</si>
  <si>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</si>
  <si>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</si>
  <si>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</si>
  <si>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</si>
  <si>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</si>
  <si>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</si>
  <si>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</si>
  <si>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</si>
  <si>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</si>
  <si>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</si>
  <si>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</si>
  <si>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</si>
  <si>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</si>
  <si>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</si>
  <si>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</si>
  <si>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</si>
  <si>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</si>
  <si>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</si>
  <si>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</si>
  <si>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</si>
  <si>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</si>
  <si>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</si>
  <si>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</si>
  <si>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</si>
  <si>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</si>
  <si>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</si>
  <si>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</si>
  <si>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</si>
  <si>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</si>
  <si>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</si>
  <si>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</si>
  <si>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</si>
  <si>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</si>
  <si>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</si>
  <si>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</si>
  <si>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</si>
  <si>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</si>
  <si>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</si>
  <si>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</si>
  <si>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</si>
  <si>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</si>
  <si>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</si>
  <si>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</si>
  <si>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</si>
  <si>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</si>
  <si>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</si>
  <si>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</si>
  <si>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</si>
  <si>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</si>
  <si>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</si>
  <si>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</si>
  <si>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</si>
  <si>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</si>
  <si>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</si>
  <si>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</si>
  <si>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</si>
  <si>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</si>
  <si>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</si>
  <si>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</si>
  <si>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</si>
  <si>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</si>
  <si>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</si>
  <si>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</si>
  <si>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</si>
  <si>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</si>
  <si>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</si>
  <si>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</si>
  <si>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</si>
  <si>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</si>
  <si>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</si>
  <si>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</si>
  <si>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</si>
  <si>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</si>
  <si>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</si>
  <si>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</si>
  <si>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</si>
  <si>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</si>
  <si>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</si>
  <si>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</si>
  <si>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</si>
  <si>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</si>
  <si>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</si>
  <si>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</si>
  <si>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</si>
  <si>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</si>
  <si>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</si>
  <si>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</si>
  <si>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</si>
  <si>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</si>
  <si>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</si>
  <si>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</si>
  <si>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</si>
  <si>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</si>
  <si>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</si>
  <si>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</si>
  <si>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</si>
  <si>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</si>
  <si>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</si>
  <si>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</si>
  <si>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</si>
  <si>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</si>
  <si>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</si>
  <si>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</si>
  <si>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</si>
  <si>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</si>
  <si>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</si>
  <si>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</si>
  <si>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</si>
  <si>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</si>
  <si>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</si>
  <si>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</si>
  <si>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</si>
  <si>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</si>
  <si>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</si>
  <si>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</si>
  <si>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</si>
  <si>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</si>
  <si>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</si>
  <si>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</si>
  <si>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</si>
  <si>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</si>
  <si>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</si>
  <si>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</si>
  <si>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</si>
  <si>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</si>
  <si>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</si>
  <si>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</si>
  <si>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</si>
  <si>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</si>
  <si>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</si>
  <si>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</si>
  <si>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</si>
  <si>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</si>
  <si>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</si>
  <si>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</si>
  <si>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</si>
  <si>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</si>
  <si>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</si>
  <si>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</si>
  <si>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</si>
  <si>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</si>
  <si>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</si>
  <si>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</si>
  <si>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</si>
  <si>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</si>
  <si>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</si>
  <si>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</si>
  <si>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</si>
  <si>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</si>
  <si>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</si>
  <si>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</si>
  <si>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</si>
  <si>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</si>
  <si>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</si>
  <si>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</si>
  <si>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</si>
  <si>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</si>
  <si>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</si>
  <si>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</si>
  <si>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</si>
  <si>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</si>
  <si>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</si>
  <si>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</si>
  <si>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</si>
  <si>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</si>
  <si>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</si>
  <si>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</si>
  <si>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</si>
  <si>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</si>
  <si>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</si>
  <si>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</si>
  <si>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</si>
  <si>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</si>
  <si>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</si>
  <si>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</si>
  <si>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</si>
  <si>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</si>
  <si>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</si>
  <si>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</si>
  <si>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</si>
  <si>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</si>
  <si>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</si>
  <si>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</si>
  <si>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</si>
  <si>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</si>
  <si>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</si>
  <si>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</si>
  <si>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</si>
  <si>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</si>
  <si>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</si>
  <si>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</si>
  <si>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</si>
  <si>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</si>
  <si>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</si>
  <si>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</si>
  <si>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</si>
  <si>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</si>
  <si>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</si>
  <si>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</si>
  <si>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</si>
  <si>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</si>
  <si>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</si>
  <si>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</si>
  <si>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</si>
  <si>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</si>
  <si>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</si>
  <si>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</si>
  <si>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</si>
  <si>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</si>
  <si>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</si>
  <si>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</si>
  <si>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</si>
  <si>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</si>
  <si>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</si>
  <si>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</si>
  <si>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</si>
  <si>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</si>
  <si>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</si>
  <si>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</si>
  <si>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</si>
  <si>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</si>
  <si>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</si>
  <si>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</si>
  <si>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</si>
  <si>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</si>
  <si>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</si>
  <si>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</si>
  <si>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</si>
  <si>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</si>
  <si>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</si>
  <si>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</si>
  <si>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</si>
  <si>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</si>
  <si>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</si>
  <si>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</si>
  <si>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</si>
  <si>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</si>
  <si>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</si>
  <si>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</si>
  <si>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</si>
  <si>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</si>
  <si>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</si>
  <si>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</si>
  <si>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</si>
  <si>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</si>
  <si>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</si>
  <si>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</si>
  <si>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</si>
  <si>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</si>
  <si>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</si>
  <si>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</si>
  <si>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</si>
  <si>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</si>
  <si>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</si>
  <si>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</si>
  <si>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</si>
  <si>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</si>
  <si>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</si>
  <si>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</si>
  <si>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</si>
  <si>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</si>
  <si>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</si>
  <si>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</si>
  <si>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</si>
  <si>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</si>
  <si>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</si>
  <si>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</si>
  <si>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</si>
  <si>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</si>
  <si>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</si>
  <si>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</si>
  <si>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</si>
  <si>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</si>
  <si>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</si>
  <si>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</si>
  <si>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</si>
  <si>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</si>
  <si>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</si>
  <si>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</si>
  <si>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</si>
  <si>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</si>
  <si>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</si>
  <si>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</si>
  <si>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</si>
  <si>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</si>
  <si>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</si>
  <si>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</si>
  <si>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</si>
  <si>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</si>
  <si>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</si>
  <si>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</si>
  <si>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</si>
  <si>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</si>
  <si>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</si>
  <si>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</si>
  <si>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</si>
  <si>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</si>
  <si>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</si>
  <si>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</si>
  <si>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</si>
  <si>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</si>
  <si>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</si>
  <si>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</si>
  <si>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</si>
  <si>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</si>
  <si>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</si>
  <si>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</si>
  <si>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</si>
  <si>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</si>
  <si>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</si>
  <si>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</si>
  <si>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</si>
  <si>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</si>
  <si>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</si>
  <si>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</si>
  <si>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</si>
  <si>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</si>
  <si>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</si>
  <si>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</si>
  <si>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</si>
  <si>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</si>
  <si>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</si>
  <si>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</si>
  <si>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</si>
  <si>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</si>
  <si>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</si>
  <si>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</si>
  <si>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</si>
  <si>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</si>
  <si>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</si>
  <si>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</si>
  <si>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</si>
  <si>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</si>
  <si>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</si>
  <si>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</si>
  <si>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</si>
  <si>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</si>
  <si>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</si>
  <si>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</si>
  <si>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</si>
  <si>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</si>
  <si>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</si>
  <si>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</si>
  <si>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</si>
  <si>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</si>
  <si>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</si>
  <si>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</si>
  <si>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</si>
  <si>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</si>
  <si>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</si>
  <si>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</si>
  <si>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</si>
  <si>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</si>
  <si>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</si>
  <si>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</si>
  <si>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</si>
  <si>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</si>
  <si>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</si>
  <si>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</si>
  <si>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</si>
  <si>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</si>
  <si>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</si>
  <si>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</si>
  <si>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</si>
  <si>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</si>
  <si>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</si>
  <si>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</si>
  <si>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</si>
  <si>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</si>
  <si>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</si>
  <si>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</si>
  <si>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</si>
  <si>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</si>
  <si>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</si>
  <si>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</si>
  <si>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</si>
  <si>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</si>
  <si>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</si>
  <si>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</si>
  <si>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</si>
  <si>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</si>
  <si>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</si>
  <si>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</si>
  <si>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</si>
  <si>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</si>
  <si>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</si>
  <si>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</si>
  <si>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</si>
  <si>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</si>
  <si>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</si>
  <si>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</si>
  <si>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</si>
  <si>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</si>
  <si>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</si>
  <si>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</si>
  <si>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</si>
  <si>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</si>
  <si>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</si>
  <si>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</si>
  <si>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</si>
  <si>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</si>
  <si>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</si>
  <si>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</si>
  <si>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</si>
  <si>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</si>
  <si>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</si>
  <si>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</si>
  <si>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</si>
  <si>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</si>
  <si>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</si>
  <si>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</si>
  <si>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</si>
  <si>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</si>
  <si>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</si>
  <si>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</si>
  <si>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</si>
  <si>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</si>
  <si>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</si>
  <si>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</si>
  <si>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</si>
  <si>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</si>
  <si>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</si>
  <si>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</si>
  <si>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</si>
  <si>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</si>
  <si>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</si>
  <si>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</si>
  <si>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</si>
  <si>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</si>
  <si>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</si>
  <si>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</si>
  <si>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</si>
  <si>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</si>
  <si>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</si>
  <si>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</si>
  <si>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</si>
  <si>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</si>
  <si>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</si>
  <si>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</si>
  <si>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</si>
  <si>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</si>
  <si>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</si>
  <si>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</si>
  <si>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</si>
  <si>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</si>
  <si>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</si>
  <si>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</si>
  <si>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</si>
  <si>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</si>
  <si>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</si>
  <si>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</si>
  <si>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</si>
  <si>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</si>
  <si>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</si>
  <si>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</si>
  <si>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</si>
  <si>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</si>
  <si>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</si>
  <si>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</si>
  <si>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</si>
  <si>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</si>
  <si>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</si>
  <si>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</si>
  <si>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</si>
  <si>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</si>
  <si>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</si>
  <si>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</si>
  <si>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</si>
  <si>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</si>
  <si>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</si>
  <si>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</si>
  <si>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</si>
  <si>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</si>
  <si>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</si>
  <si>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</si>
  <si>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</si>
  <si>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</si>
  <si>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</si>
  <si>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</si>
  <si>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</si>
  <si>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</si>
  <si>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</si>
  <si>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</si>
  <si>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</si>
  <si>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</si>
  <si>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</si>
  <si>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</si>
  <si>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</si>
  <si>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</si>
  <si>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</si>
  <si>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</si>
  <si>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</si>
  <si>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</si>
  <si>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</si>
  <si>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</si>
  <si>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</si>
  <si>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</si>
  <si>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</si>
  <si>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</si>
  <si>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</si>
  <si>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</si>
  <si>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</si>
  <si>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</si>
  <si>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</si>
  <si>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</si>
  <si>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</si>
  <si>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</si>
  <si>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</si>
  <si>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</si>
  <si>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</si>
  <si>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</si>
  <si>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</si>
  <si>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</si>
  <si>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</si>
  <si>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</si>
  <si>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</si>
  <si>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</si>
  <si>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</si>
  <si>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</si>
  <si>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</si>
  <si>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</si>
  <si>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</si>
  <si>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</si>
  <si>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</si>
  <si>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</si>
  <si>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</si>
  <si>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</si>
  <si>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</si>
  <si>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</si>
  <si>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</si>
  <si>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</si>
  <si>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</si>
  <si>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</si>
  <si>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</si>
  <si>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</si>
  <si>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</si>
  <si>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</si>
  <si>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</si>
  <si>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</si>
  <si>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</si>
  <si>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</si>
  <si>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</si>
  <si>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</si>
  <si>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</si>
  <si>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</si>
  <si>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</si>
  <si>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</si>
  <si>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</si>
  <si>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</si>
  <si>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</si>
  <si>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</si>
  <si>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</si>
  <si>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</si>
  <si>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</si>
  <si>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</si>
  <si>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</si>
  <si>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</si>
  <si>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</si>
  <si>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</si>
  <si>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</si>
  <si>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</si>
  <si>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</si>
  <si>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</si>
  <si>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</si>
  <si>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</si>
  <si>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</si>
  <si>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</si>
  <si>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</si>
  <si>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</si>
  <si>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</si>
  <si>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</si>
  <si>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</si>
  <si>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</si>
  <si>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</si>
  <si>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</si>
  <si>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</si>
  <si>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</si>
  <si>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</si>
  <si>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</si>
  <si>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</si>
  <si>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</si>
  <si>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</si>
  <si>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</si>
  <si>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</si>
  <si>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</si>
  <si>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</si>
  <si>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</si>
  <si>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</si>
  <si>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</si>
  <si>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</si>
  <si>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</si>
  <si>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</si>
  <si>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</si>
  <si>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</si>
  <si>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</si>
  <si>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</si>
  <si>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</si>
  <si>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</si>
  <si>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</si>
  <si>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</si>
  <si>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</si>
  <si>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</si>
  <si>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</si>
  <si>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</si>
  <si>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</si>
  <si>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</si>
  <si>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</si>
  <si>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</si>
  <si>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</si>
  <si>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</si>
  <si>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</si>
  <si>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</si>
  <si>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</si>
  <si>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</si>
  <si>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</si>
  <si>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</si>
  <si>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</si>
  <si>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</si>
  <si>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</si>
  <si>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</si>
  <si>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</si>
  <si>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</si>
  <si>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</si>
  <si>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</si>
  <si>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</si>
  <si>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</si>
  <si>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</si>
  <si>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</si>
  <si>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</si>
  <si>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</si>
  <si>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</si>
  <si>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</si>
  <si>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</si>
  <si>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</si>
  <si>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</si>
  <si>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</si>
  <si>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</si>
  <si>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</si>
  <si>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</si>
  <si>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</si>
  <si>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</si>
  <si>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</si>
  <si>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</si>
  <si>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</si>
  <si>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</si>
  <si>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</si>
  <si>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</si>
  <si>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</si>
  <si>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</si>
  <si>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</si>
  <si>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</si>
  <si>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</si>
  <si>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</si>
  <si>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</si>
  <si>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</si>
  <si>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</si>
  <si>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</si>
  <si>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</si>
  <si>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</si>
  <si>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</si>
  <si>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</si>
  <si>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</si>
  <si>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</si>
  <si>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</si>
  <si>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</si>
  <si>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</si>
  <si>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</si>
  <si>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</si>
  <si>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</si>
  <si>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</si>
  <si>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</si>
  <si>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</si>
  <si>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</si>
  <si>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</si>
  <si>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</si>
  <si>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</si>
  <si>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</si>
  <si>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</si>
  <si>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</si>
  <si>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</si>
  <si>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</si>
  <si>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</si>
  <si>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</si>
  <si>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</si>
  <si>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</si>
  <si>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</si>
  <si>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</si>
  <si>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</si>
  <si>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</si>
  <si>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</si>
  <si>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</si>
  <si>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</si>
  <si>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</si>
  <si>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</si>
  <si>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</si>
  <si>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</si>
  <si>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</si>
  <si>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</si>
  <si>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</si>
  <si>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</si>
  <si>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</si>
  <si>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</si>
  <si>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</si>
  <si>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</si>
  <si>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</si>
  <si>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</si>
  <si>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</si>
  <si>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</si>
  <si>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</si>
  <si>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</si>
  <si>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</si>
  <si>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</si>
  <si>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</si>
  <si>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</si>
  <si>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</si>
  <si>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</si>
  <si>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</si>
  <si>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</si>
  <si>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</si>
  <si>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</si>
  <si>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</si>
  <si>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</si>
  <si>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</si>
  <si>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</si>
  <si>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</si>
  <si>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</si>
  <si>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</si>
  <si>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</si>
  <si>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</si>
  <si>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</si>
  <si>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</si>
  <si>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</si>
  <si>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</si>
  <si>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</si>
  <si>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</si>
  <si>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</si>
  <si>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</si>
  <si>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</si>
  <si>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</si>
  <si>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</si>
  <si>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</si>
  <si>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</si>
  <si>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</si>
  <si>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</si>
  <si>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</si>
  <si>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</si>
  <si>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</si>
  <si>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</si>
  <si>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</si>
  <si>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</si>
  <si>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</si>
  <si>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</si>
  <si>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</si>
  <si>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</si>
  <si>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</si>
  <si>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</si>
  <si>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</si>
  <si>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</si>
  <si>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</si>
  <si>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</si>
  <si>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</si>
  <si>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</si>
  <si>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</si>
  <si>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</si>
  <si>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</si>
  <si>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</si>
  <si>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</si>
  <si>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</si>
  <si>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</si>
  <si>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</si>
  <si>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</si>
  <si>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</si>
  <si>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</si>
  <si>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</si>
  <si>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</si>
  <si>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</si>
  <si>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</si>
  <si>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</si>
  <si>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</si>
  <si>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</si>
  <si>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</si>
  <si>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</si>
  <si>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</si>
  <si>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</si>
  <si>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</si>
  <si>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</si>
  <si>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</si>
  <si>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</si>
  <si>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</si>
  <si>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</si>
  <si>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</si>
  <si>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</si>
  <si>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</si>
  <si>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</si>
  <si>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</si>
  <si>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</si>
  <si>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</si>
  <si>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</si>
  <si>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</si>
  <si>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</si>
  <si>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</si>
  <si>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</si>
  <si>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</si>
  <si>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</si>
  <si>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</si>
  <si>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</si>
  <si>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</si>
  <si>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</si>
  <si>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</si>
  <si>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</si>
  <si>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</si>
  <si>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</si>
  <si>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</si>
  <si>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</si>
  <si>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</si>
  <si>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</si>
  <si>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</si>
  <si>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</si>
  <si>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</si>
  <si>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</si>
  <si>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</si>
  <si>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</si>
  <si>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</si>
  <si>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</si>
  <si>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</si>
  <si>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</si>
  <si>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</si>
  <si>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</si>
  <si>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</si>
  <si>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</si>
  <si>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</si>
  <si>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</si>
  <si>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</si>
  <si>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</si>
  <si>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</si>
  <si>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</si>
  <si>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</si>
  <si>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</si>
  <si>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</si>
  <si>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</si>
  <si>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</si>
  <si>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</si>
  <si>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</si>
  <si>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</si>
  <si>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</si>
  <si>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</si>
  <si>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</si>
  <si>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</si>
  <si>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</si>
  <si>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</si>
  <si>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</si>
  <si>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</si>
  <si>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</si>
  <si>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</si>
  <si>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</si>
  <si>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</si>
  <si>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</si>
  <si>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</si>
  <si>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</si>
  <si>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</si>
  <si>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</si>
  <si>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</si>
  <si>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</si>
  <si>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</si>
  <si>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</si>
  <si>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</si>
  <si>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</si>
  <si>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</si>
  <si>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</si>
  <si>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</si>
  <si>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</si>
  <si>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</si>
  <si>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</si>
  <si>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</si>
  <si>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</si>
  <si>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</si>
  <si>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</si>
  <si>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</si>
  <si>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</si>
  <si>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</si>
  <si>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</si>
  <si>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</si>
  <si>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</si>
  <si>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</si>
  <si>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</si>
  <si>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</si>
  <si>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</si>
  <si>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</si>
  <si>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</si>
  <si>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</si>
  <si>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</si>
  <si>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</si>
  <si>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</si>
  <si>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</si>
  <si>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</si>
  <si>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</si>
  <si>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</si>
  <si>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</si>
  <si>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</si>
  <si>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</si>
  <si>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</si>
  <si>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</si>
  <si>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</si>
  <si>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</si>
  <si>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</si>
  <si>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</si>
  <si>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</si>
  <si>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</si>
  <si>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</si>
  <si>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</si>
  <si>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</si>
  <si>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</si>
  <si>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</si>
  <si>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</si>
  <si>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</si>
  <si>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</si>
  <si>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</si>
  <si>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</si>
  <si>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</si>
  <si>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</si>
  <si>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</si>
  <si>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</si>
  <si>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</si>
  <si>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</si>
  <si>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</si>
  <si>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</si>
  <si>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</si>
  <si>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</si>
  <si>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</si>
  <si>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</si>
  <si>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</si>
  <si>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</si>
  <si>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</si>
  <si>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</si>
  <si>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</si>
  <si>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</si>
  <si>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</si>
  <si>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</si>
  <si>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</si>
  <si>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</si>
  <si>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</si>
  <si>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</si>
  <si>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</si>
  <si>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</si>
  <si>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</si>
  <si>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</si>
  <si>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</si>
  <si>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</si>
  <si>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</si>
  <si>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</si>
  <si>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</si>
  <si>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</si>
  <si>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</si>
  <si>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</si>
  <si>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</si>
  <si>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</si>
  <si>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</si>
  <si>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</si>
  <si>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</si>
  <si>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</si>
  <si>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</si>
  <si>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</si>
  <si>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</si>
  <si>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</si>
  <si>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</si>
  <si>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</si>
  <si>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</si>
  <si>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</si>
  <si>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</si>
  <si>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</si>
  <si>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</si>
  <si>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</si>
  <si>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</si>
  <si>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</si>
  <si>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</si>
  <si>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</si>
  <si>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</si>
  <si>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</si>
  <si>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</si>
  <si>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</si>
  <si>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</si>
  <si>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</si>
  <si>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</si>
  <si>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</si>
  <si>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</si>
  <si>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</si>
  <si>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</si>
  <si>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</si>
  <si>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</si>
  <si>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</si>
  <si>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</si>
  <si>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</si>
  <si>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</si>
  <si>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</si>
  <si>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</si>
  <si>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</si>
  <si>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</si>
  <si>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</si>
  <si>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</si>
  <si>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</si>
  <si>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</si>
  <si>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</si>
  <si>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</si>
  <si>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</si>
  <si>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</si>
  <si>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</si>
  <si>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</si>
  <si>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</si>
  <si>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</si>
  <si>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</si>
  <si>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</si>
  <si>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</si>
  <si>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</si>
  <si>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</si>
  <si>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</si>
  <si>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</si>
  <si>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</si>
  <si>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</si>
  <si>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</si>
  <si>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</si>
  <si>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</si>
  <si>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</si>
  <si>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</si>
  <si>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</si>
  <si>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</si>
  <si>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</si>
  <si>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</si>
  <si>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</si>
  <si>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</si>
  <si>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</si>
  <si>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</si>
  <si>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</si>
  <si>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</si>
  <si>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</si>
  <si>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</si>
  <si>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</si>
  <si>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</si>
  <si>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</si>
  <si>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</si>
  <si>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</si>
  <si>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</si>
  <si>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</si>
  <si>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</si>
  <si>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</si>
  <si>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</si>
  <si>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</si>
  <si>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</si>
  <si>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</si>
  <si>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</si>
  <si>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</si>
  <si>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</si>
  <si>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</si>
  <si>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</si>
  <si>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</si>
  <si>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</si>
  <si>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</si>
  <si>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</si>
  <si>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</si>
  <si>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</si>
  <si>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</si>
  <si>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</si>
  <si>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</si>
  <si>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</si>
  <si>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</si>
  <si>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</si>
  <si>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</si>
  <si>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</si>
  <si>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</si>
  <si>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</si>
  <si>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</si>
  <si>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</si>
  <si>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</si>
  <si>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</si>
  <si>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</si>
  <si>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</si>
  <si>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</si>
  <si>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</si>
  <si>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</si>
  <si>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</si>
  <si>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</si>
  <si>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</si>
  <si>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</si>
  <si>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</si>
  <si>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</si>
  <si>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</si>
  <si>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</si>
  <si>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</si>
  <si>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</si>
  <si>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</si>
  <si>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</si>
  <si>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</si>
  <si>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</si>
  <si>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</si>
  <si>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</si>
  <si>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</si>
  <si>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</si>
  <si>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</si>
  <si>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</si>
  <si>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</si>
  <si>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</si>
  <si>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</si>
  <si>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</si>
  <si>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</si>
  <si>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</si>
  <si>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</si>
  <si>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</si>
  <si>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</si>
  <si>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</si>
  <si>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</si>
  <si>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</si>
  <si>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</si>
  <si>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</si>
  <si>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</si>
  <si>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</si>
  <si>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</si>
  <si>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</si>
  <si>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</si>
  <si>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</si>
  <si>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</si>
  <si>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</si>
  <si>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</si>
  <si>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</si>
  <si>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</si>
  <si>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</si>
  <si>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</si>
  <si>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</si>
  <si>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</si>
  <si>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</si>
  <si>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</si>
  <si>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</si>
  <si>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</si>
  <si>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</si>
  <si>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</si>
  <si>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</si>
  <si>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</si>
  <si>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</si>
  <si>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</si>
  <si>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</si>
  <si>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</si>
  <si>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</si>
  <si>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</si>
  <si>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</si>
  <si>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</si>
  <si>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</si>
  <si>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</si>
  <si>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</si>
  <si>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</si>
  <si>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</si>
  <si>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</si>
  <si>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</si>
  <si>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</si>
  <si>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</si>
  <si>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</si>
  <si>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</si>
  <si>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</si>
  <si>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</si>
  <si>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</si>
  <si>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</si>
  <si>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</si>
  <si>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</si>
  <si>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</si>
  <si>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</si>
  <si>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</si>
  <si>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</si>
  <si>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</si>
  <si>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</si>
  <si>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</si>
  <si>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</si>
  <si>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</si>
  <si>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</si>
  <si>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</si>
  <si>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</si>
  <si>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</si>
  <si>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</si>
  <si>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</si>
  <si>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</si>
  <si>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</si>
  <si>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</si>
  <si>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</si>
  <si>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</si>
  <si>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</si>
  <si>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</si>
  <si>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</si>
  <si>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</si>
  <si>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</si>
  <si>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</si>
  <si>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</si>
  <si>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</si>
  <si>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</si>
  <si>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</si>
  <si>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</si>
  <si>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</si>
  <si>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</si>
  <si>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</si>
  <si>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</si>
  <si>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</si>
  <si>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</si>
  <si>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</si>
  <si>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</si>
  <si>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</si>
  <si>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</si>
  <si>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</si>
  <si>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</si>
  <si>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</si>
  <si>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</si>
  <si>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</si>
  <si>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</si>
  <si>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</si>
  <si>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</si>
  <si>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</si>
  <si>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</si>
  <si>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</si>
  <si>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</si>
  <si>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</si>
  <si>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</si>
  <si>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</si>
  <si>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</si>
  <si>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</si>
  <si>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</si>
  <si>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</si>
  <si>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</si>
  <si>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</si>
  <si>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</si>
  <si>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</si>
  <si>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</si>
  <si>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</si>
  <si>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</si>
  <si>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</si>
  <si>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</si>
  <si>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</si>
  <si>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</si>
  <si>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</si>
  <si>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</si>
  <si>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</si>
  <si>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</si>
  <si>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</si>
  <si>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</si>
  <si>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</si>
  <si>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</si>
  <si>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</si>
  <si>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</si>
  <si>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</si>
  <si>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</si>
  <si>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</si>
  <si>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</si>
  <si>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</si>
  <si>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</si>
  <si>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</si>
  <si>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</si>
  <si>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</si>
  <si>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</si>
  <si>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</si>
  <si>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</si>
  <si>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</si>
  <si>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</si>
  <si>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</si>
  <si>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</si>
  <si>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</si>
  <si>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</si>
  <si>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</si>
  <si>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</si>
  <si>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</si>
  <si>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</si>
  <si>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</si>
  <si>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</si>
  <si>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</si>
  <si>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</si>
  <si>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</si>
  <si>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</si>
  <si>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</si>
  <si>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</si>
  <si>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</si>
  <si>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</si>
  <si>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</si>
  <si>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</si>
  <si>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</si>
  <si>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</si>
  <si>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</si>
  <si>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</si>
  <si>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</si>
  <si>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</si>
  <si>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</si>
  <si>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</si>
  <si>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</si>
  <si>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</si>
  <si>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</si>
  <si>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</si>
  <si>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</si>
  <si>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</si>
  <si>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</si>
  <si>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</si>
  <si>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</si>
  <si>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</si>
  <si>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</si>
  <si>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</si>
  <si>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</si>
  <si>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</si>
  <si>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</si>
  <si>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</si>
  <si>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</si>
  <si>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</si>
  <si>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</si>
  <si>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</si>
  <si>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</si>
  <si>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</si>
  <si>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</si>
  <si>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</si>
  <si>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</si>
  <si>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</si>
  <si>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</si>
  <si>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</si>
  <si>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</si>
  <si>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</si>
  <si>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</si>
  <si>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</si>
  <si>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</si>
  <si>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</si>
  <si>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</si>
  <si>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</si>
  <si>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</si>
  <si>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</si>
  <si>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</si>
  <si>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</si>
  <si>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</si>
  <si>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</si>
  <si>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</si>
  <si>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</si>
  <si>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</si>
  <si>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</si>
  <si>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</si>
  <si>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</si>
  <si>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</si>
  <si>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</si>
  <si>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</si>
  <si>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</si>
  <si>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</si>
  <si>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</si>
  <si>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</si>
  <si>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</si>
  <si>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</si>
  <si>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</si>
  <si>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</si>
  <si>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</si>
  <si>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</si>
  <si>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</si>
  <si>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</si>
  <si>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</si>
  <si>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</si>
  <si>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</si>
  <si>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</si>
  <si>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</si>
  <si>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</si>
  <si>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</si>
  <si>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</si>
  <si>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</si>
  <si>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</si>
  <si>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</si>
  <si>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</si>
  <si>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</si>
  <si>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</si>
  <si>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</si>
  <si>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</si>
  <si>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</si>
  <si>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</si>
  <si>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</si>
  <si>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</si>
  <si>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</si>
  <si>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</si>
  <si>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</si>
  <si>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</si>
  <si>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</si>
  <si>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</si>
  <si>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</si>
  <si>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</si>
  <si>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</si>
  <si>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</si>
  <si>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</si>
  <si>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</si>
  <si>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</si>
  <si>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</si>
  <si>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</si>
  <si>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</si>
  <si>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</si>
  <si>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</si>
  <si>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</si>
  <si>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</si>
  <si>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</si>
  <si>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</si>
  <si>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</si>
  <si>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</si>
  <si>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</si>
  <si>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</si>
  <si>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</si>
  <si>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</si>
  <si>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</si>
  <si>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</si>
  <si>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</si>
  <si>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</si>
  <si>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</si>
  <si>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</si>
  <si>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</si>
  <si>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</si>
  <si>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</si>
  <si>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</si>
  <si>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</si>
  <si>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</si>
  <si>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</si>
  <si>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</si>
  <si>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</si>
  <si>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</si>
  <si>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</si>
  <si>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</si>
  <si>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</si>
  <si>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</si>
  <si>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</si>
  <si>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</si>
  <si>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</si>
  <si>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</si>
  <si>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</si>
  <si>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</si>
  <si>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</si>
  <si>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</si>
  <si>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</si>
  <si>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</si>
  <si>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</si>
  <si>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</si>
  <si>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</si>
  <si>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</si>
  <si>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</si>
  <si>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</si>
  <si>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</si>
  <si>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</si>
  <si>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</si>
  <si>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</si>
  <si>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</si>
  <si>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</si>
  <si>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</si>
  <si>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</si>
  <si>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</si>
  <si>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</si>
  <si>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</si>
  <si>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</si>
  <si>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</si>
  <si>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</si>
  <si>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</si>
  <si>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</si>
  <si>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</si>
  <si>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</si>
  <si>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</si>
  <si>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</si>
  <si>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</si>
  <si>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</si>
  <si>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</si>
  <si>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</si>
  <si>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</si>
  <si>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</si>
  <si>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</si>
  <si>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</si>
  <si>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</si>
  <si>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</si>
  <si>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</si>
  <si>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</si>
  <si>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</si>
  <si>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</si>
  <si>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</si>
  <si>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</si>
  <si>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</si>
  <si>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</si>
  <si>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</si>
  <si>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</si>
  <si>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</si>
  <si>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</si>
  <si>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</si>
  <si>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</si>
  <si>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</si>
  <si>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</si>
  <si>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</si>
  <si>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</si>
  <si>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</si>
  <si>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</si>
  <si>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</si>
  <si>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</si>
  <si>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</si>
  <si>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</si>
  <si>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</si>
  <si>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</si>
  <si>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</si>
  <si>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</si>
  <si>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</si>
  <si>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</si>
  <si>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</si>
  <si>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</si>
  <si>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</si>
  <si>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</si>
  <si>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</si>
  <si>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</si>
  <si>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</si>
  <si>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</si>
  <si>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</si>
  <si>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</si>
  <si>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</si>
  <si>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</si>
  <si>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</si>
  <si>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</si>
  <si>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</si>
  <si>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</si>
  <si>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</si>
  <si>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</si>
  <si>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</si>
  <si>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</si>
  <si>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</si>
  <si>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</si>
  <si>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</si>
  <si>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</si>
  <si>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</si>
  <si>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</si>
  <si>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</si>
  <si>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</si>
  <si>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</si>
  <si>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</si>
  <si>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</si>
  <si>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</si>
  <si>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</si>
  <si>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</si>
  <si>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</si>
  <si>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</si>
  <si>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</si>
  <si>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</si>
  <si>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</si>
  <si>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</si>
  <si>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</si>
  <si>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</si>
  <si>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</si>
  <si>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</si>
  <si>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</si>
  <si>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</si>
  <si>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</si>
  <si>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</si>
  <si>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</si>
  <si>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</si>
  <si>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</si>
  <si>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</si>
  <si>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</si>
  <si>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</si>
  <si>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</si>
  <si>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</si>
  <si>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</si>
  <si>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</si>
  <si>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</si>
  <si>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</si>
  <si>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</si>
  <si>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</si>
  <si>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</si>
  <si>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</si>
  <si>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</si>
  <si>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</si>
  <si>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</si>
  <si>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</si>
  <si>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</si>
  <si>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</si>
  <si>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</si>
  <si>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</si>
  <si>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</si>
  <si>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</si>
  <si>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</si>
  <si>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</si>
  <si>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</si>
  <si>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</si>
  <si>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</si>
  <si>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</si>
  <si>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</si>
  <si>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</si>
  <si>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</si>
  <si>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</si>
  <si>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</si>
  <si>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</si>
  <si>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</si>
  <si>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</si>
  <si>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</si>
  <si>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</si>
  <si>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</si>
  <si>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</si>
  <si>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</si>
  <si>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</si>
  <si>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</si>
  <si>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</si>
  <si>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</si>
  <si>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</si>
  <si>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</si>
  <si>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</si>
  <si>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</si>
  <si>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</si>
  <si>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</si>
  <si>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</si>
  <si>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</si>
  <si>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</si>
  <si>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</si>
  <si>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</si>
  <si>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</si>
  <si>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</si>
  <si>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</si>
  <si>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</si>
  <si>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</si>
  <si>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</si>
  <si>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</si>
  <si>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</si>
  <si>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</si>
  <si>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</si>
  <si>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</si>
  <si>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</si>
  <si>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</si>
  <si>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</si>
  <si>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</si>
  <si>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</si>
  <si>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</si>
  <si>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</si>
  <si>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</si>
  <si>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</si>
  <si>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</si>
  <si>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</si>
  <si>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</si>
  <si>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</si>
  <si>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</si>
  <si>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</si>
  <si>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</si>
  <si>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</si>
  <si>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</si>
  <si>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</si>
  <si>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</si>
  <si>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</si>
  <si>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</si>
  <si>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</si>
  <si>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</si>
  <si>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</si>
  <si>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</si>
  <si>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</si>
  <si>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</si>
  <si>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</si>
  <si>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</si>
  <si>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</si>
  <si>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</si>
  <si>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</si>
  <si>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</si>
  <si>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</si>
  <si>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</si>
  <si>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</si>
  <si>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</si>
  <si>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</si>
  <si>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</si>
  <si>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</si>
  <si>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</si>
  <si>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</si>
  <si>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</si>
  <si>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</si>
  <si>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</si>
  <si>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</si>
  <si>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</si>
  <si>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</si>
  <si>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</si>
  <si>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</si>
  <si>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</si>
  <si>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</si>
  <si>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</si>
  <si>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</si>
  <si>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</si>
  <si>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</si>
  <si>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</si>
  <si>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</si>
  <si>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</si>
  <si>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</si>
  <si>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</si>
  <si>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</si>
  <si>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</si>
  <si>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</si>
  <si>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</si>
  <si>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</si>
  <si>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</si>
  <si>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</si>
  <si>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</si>
  <si>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</si>
  <si>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</si>
  <si>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</si>
  <si>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</si>
  <si>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</si>
  <si>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</si>
  <si>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</si>
  <si>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</si>
  <si>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</si>
  <si>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</si>
  <si>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</si>
  <si>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</si>
  <si>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</si>
  <si>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</si>
  <si>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</si>
  <si>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</si>
  <si>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</si>
  <si>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</si>
  <si>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</si>
  <si>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</si>
  <si>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</si>
  <si>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</si>
  <si>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</si>
  <si>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</si>
  <si>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</si>
  <si>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</si>
  <si>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</si>
  <si>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</si>
  <si>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</si>
  <si>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</si>
  <si>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</si>
  <si>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</si>
  <si>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</si>
  <si>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</si>
  <si>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</si>
  <si>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</si>
  <si>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</si>
  <si>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</si>
  <si>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</si>
  <si>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</si>
  <si>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</si>
  <si>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</si>
  <si>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</si>
  <si>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</si>
  <si>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</si>
  <si>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</si>
  <si>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</si>
  <si>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</si>
  <si>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</si>
  <si>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</si>
  <si>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</si>
  <si>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</si>
  <si>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</si>
  <si>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</si>
  <si>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</si>
  <si>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</si>
  <si>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</si>
  <si>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</si>
  <si>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</si>
  <si>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</si>
  <si>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</si>
  <si>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</si>
  <si>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</si>
  <si>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</si>
  <si>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</si>
  <si>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</si>
  <si>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</si>
  <si>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</si>
  <si>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</si>
  <si>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</si>
  <si>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</si>
  <si>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</si>
  <si>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</si>
  <si>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</si>
  <si>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</si>
  <si>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</si>
  <si>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</si>
  <si>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</si>
  <si>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</si>
  <si>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</si>
  <si>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</si>
  <si>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</si>
  <si>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</si>
  <si>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</si>
  <si>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</si>
  <si>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</si>
  <si>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</si>
  <si>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</si>
  <si>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</si>
  <si>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</si>
  <si>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</si>
  <si>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</si>
  <si>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</si>
  <si>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</si>
  <si>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</si>
  <si>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</si>
  <si>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</si>
  <si>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</si>
  <si>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</si>
  <si>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</si>
  <si>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</si>
  <si>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</si>
  <si>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</si>
  <si>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</si>
  <si>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</si>
  <si>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</si>
  <si>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</si>
  <si>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</si>
  <si>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</si>
  <si>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</si>
  <si>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</si>
  <si>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</si>
  <si>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</si>
  <si>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</si>
  <si>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</si>
  <si>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</si>
  <si>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</si>
  <si>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</si>
  <si>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</si>
  <si>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</si>
  <si>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</si>
  <si>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</si>
  <si>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</si>
  <si>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</si>
  <si>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</si>
  <si>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</si>
  <si>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</si>
  <si>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</si>
  <si>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</si>
  <si>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</si>
  <si>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</si>
  <si>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</si>
  <si>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</si>
  <si>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</si>
  <si>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</si>
  <si>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</si>
  <si>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</si>
  <si>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</si>
  <si>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</si>
  <si>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</si>
  <si>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</si>
  <si>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</si>
  <si>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</si>
  <si>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</si>
  <si>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</si>
  <si>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</si>
  <si>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</si>
  <si>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</si>
  <si>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</si>
  <si>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</si>
  <si>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</si>
  <si>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</si>
  <si>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</si>
  <si>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</si>
  <si>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</si>
  <si>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</si>
  <si>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</si>
  <si>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</si>
  <si>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</si>
  <si>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</si>
  <si>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</si>
  <si>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</si>
  <si>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</si>
  <si>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</si>
  <si>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</si>
  <si>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</si>
  <si>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</si>
  <si>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</si>
  <si>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</si>
  <si>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</si>
  <si>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</si>
  <si>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</si>
  <si>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</si>
  <si>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</si>
  <si>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</si>
  <si>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</si>
  <si>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</si>
  <si>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</si>
  <si>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</si>
  <si>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</si>
  <si>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</si>
  <si>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</si>
  <si>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</si>
  <si>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</si>
  <si>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</si>
  <si>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</si>
  <si>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</si>
  <si>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</si>
  <si>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</si>
  <si>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</si>
  <si>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</si>
  <si>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</si>
  <si>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</si>
  <si>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</si>
  <si>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</si>
  <si>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</si>
  <si>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</si>
  <si>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</si>
  <si>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</si>
  <si>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</si>
  <si>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</si>
  <si>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</si>
  <si>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</si>
  <si>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</si>
  <si>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</si>
  <si>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</si>
  <si>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</si>
  <si>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</si>
  <si>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</si>
  <si>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</si>
  <si>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</si>
  <si>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</si>
  <si>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</si>
  <si>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</si>
  <si>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</si>
  <si>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</si>
  <si>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</si>
  <si>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</si>
  <si>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</si>
  <si>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</si>
  <si>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</si>
  <si>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</si>
  <si>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</si>
  <si>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</si>
  <si>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</si>
  <si>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</si>
  <si>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</si>
  <si>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</si>
  <si>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</si>
  <si>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</si>
  <si>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</si>
  <si>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</si>
  <si>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</si>
  <si>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</si>
  <si>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</si>
  <si>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</si>
  <si>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</si>
  <si>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</si>
  <si>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</si>
  <si>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</si>
  <si>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</si>
  <si>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</si>
  <si>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</si>
  <si>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</si>
  <si>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</si>
  <si>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</si>
  <si>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</si>
  <si>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</si>
  <si>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</si>
  <si>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</si>
  <si>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</si>
  <si>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</si>
  <si>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</si>
  <si>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</si>
  <si>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</si>
  <si>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</si>
  <si>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</si>
  <si>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</si>
  <si>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</si>
  <si>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</si>
  <si>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</si>
  <si>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</si>
  <si>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</si>
  <si>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</si>
  <si>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</si>
  <si>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</si>
  <si>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</si>
  <si>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</si>
  <si>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</si>
  <si>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</si>
  <si>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</si>
  <si>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</si>
  <si>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</si>
  <si>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</si>
  <si>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</si>
  <si>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</si>
  <si>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</si>
  <si>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</si>
  <si>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</si>
  <si>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</si>
  <si>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</si>
  <si>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</si>
  <si>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</si>
  <si>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</si>
  <si>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</si>
  <si>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</si>
  <si>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</si>
  <si>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</si>
  <si>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</si>
  <si>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</si>
  <si>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</si>
  <si>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</si>
  <si>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</si>
  <si>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</si>
  <si>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</si>
  <si>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</si>
  <si>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</si>
  <si>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</si>
  <si>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</si>
  <si>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</si>
  <si>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</si>
  <si>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</si>
  <si>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</si>
  <si>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</si>
  <si>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</si>
  <si>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</si>
  <si>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</si>
  <si>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</si>
  <si>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</si>
  <si>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</si>
  <si>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</si>
  <si>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</si>
  <si>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</si>
  <si>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</si>
  <si>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</si>
  <si>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</si>
  <si>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</si>
  <si>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</si>
  <si>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</si>
  <si>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</si>
  <si>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</si>
  <si>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</si>
  <si>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</si>
  <si>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</si>
  <si>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</si>
  <si>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</si>
  <si>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</si>
  <si>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</si>
  <si>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</si>
  <si>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</si>
  <si>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</si>
  <si>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</si>
  <si>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</si>
  <si>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</si>
  <si>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</si>
  <si>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</si>
  <si>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</si>
  <si>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</si>
  <si>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</si>
  <si>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</si>
  <si>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</si>
  <si>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</si>
  <si>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</si>
  <si>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</si>
  <si>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</si>
  <si>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</si>
  <si>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</si>
  <si>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</si>
  <si>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</si>
  <si>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</si>
  <si>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</si>
  <si>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</si>
  <si>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</si>
  <si>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</si>
  <si>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</si>
  <si>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</si>
  <si>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</si>
  <si>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</si>
  <si>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</si>
  <si>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</si>
  <si>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</si>
  <si>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</si>
  <si>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</si>
  <si>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</si>
  <si>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</si>
  <si>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</si>
  <si>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</si>
  <si>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</si>
  <si>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</si>
  <si>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</si>
  <si>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</si>
  <si>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</si>
  <si>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</si>
  <si>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</si>
  <si>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</si>
  <si>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</si>
  <si>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</si>
  <si>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</si>
  <si>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</si>
  <si>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</si>
  <si>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</si>
  <si>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</si>
  <si>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</si>
  <si>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</si>
  <si>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</si>
  <si>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</si>
  <si>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</si>
  <si>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</si>
  <si>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</si>
  <si>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</si>
  <si>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</si>
  <si>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</si>
  <si>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</si>
  <si>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</si>
  <si>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</si>
  <si>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</si>
  <si>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</si>
  <si>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</si>
  <si>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</si>
  <si>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</si>
  <si>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</si>
  <si>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</si>
  <si>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</si>
  <si>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</si>
  <si>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</si>
  <si>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</si>
  <si>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</si>
  <si>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</si>
  <si>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</si>
  <si>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</si>
  <si>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</si>
  <si>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</si>
  <si>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</si>
  <si>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</si>
  <si>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</si>
  <si>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</si>
  <si>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</si>
  <si>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</si>
  <si>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</si>
  <si>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</si>
  <si>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</si>
  <si>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</si>
  <si>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</si>
  <si>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</si>
  <si>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</si>
  <si>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</si>
  <si>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</si>
  <si>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</si>
  <si>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</si>
  <si>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</si>
  <si>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</si>
  <si>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</si>
  <si>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</si>
  <si>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</si>
  <si>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</si>
  <si>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</si>
  <si>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</si>
  <si>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</si>
  <si>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</si>
  <si>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</si>
  <si>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</si>
  <si>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</si>
  <si>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</si>
  <si>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</si>
  <si>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</si>
  <si>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</si>
  <si>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</si>
  <si>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</si>
  <si>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</si>
  <si>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</si>
  <si>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</si>
  <si>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</si>
  <si>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</si>
  <si>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</si>
  <si>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</si>
  <si>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</si>
  <si>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</si>
  <si>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</si>
  <si>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</si>
  <si>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</si>
  <si>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</si>
  <si>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</si>
  <si>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</si>
  <si>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</si>
  <si>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</si>
  <si>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</si>
  <si>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</si>
  <si>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</si>
  <si>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</si>
  <si>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</si>
  <si>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</si>
  <si>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</si>
  <si>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</si>
  <si>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</si>
  <si>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</si>
  <si>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</si>
  <si>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</si>
  <si>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</si>
  <si>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</si>
  <si>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</si>
  <si>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</si>
  <si>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</si>
  <si>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</si>
  <si>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</si>
  <si>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</si>
  <si>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</si>
  <si>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</si>
  <si>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</si>
  <si>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</si>
  <si>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</si>
  <si>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</si>
  <si>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</si>
  <si>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</si>
  <si>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</si>
  <si>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</si>
  <si>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</si>
  <si>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</si>
  <si>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</si>
  <si>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</si>
  <si>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</si>
  <si>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</si>
  <si>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</si>
  <si>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</si>
  <si>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</si>
  <si>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</si>
  <si>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</si>
  <si>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</si>
  <si>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</si>
  <si>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</si>
  <si>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</si>
  <si>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</si>
  <si>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</si>
  <si>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</si>
  <si>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</si>
  <si>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</si>
  <si>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</si>
  <si>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</si>
  <si>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</si>
  <si>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</si>
  <si>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</si>
  <si>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</si>
  <si>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</si>
  <si>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</si>
  <si>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</si>
  <si>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</si>
  <si>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</si>
  <si>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</si>
  <si>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</si>
  <si>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</si>
  <si>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</si>
  <si>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</si>
  <si>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</si>
  <si>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</si>
  <si>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</si>
  <si>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</si>
  <si>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</si>
  <si>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</si>
  <si>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</si>
  <si>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</si>
  <si>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</si>
  <si>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</si>
  <si>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</si>
  <si>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</si>
  <si>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</si>
  <si>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</si>
  <si>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</si>
  <si>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</si>
  <si>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</si>
  <si>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</si>
  <si>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</si>
  <si>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</si>
  <si>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</si>
  <si>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</si>
  <si>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</si>
  <si>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</si>
  <si>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</si>
  <si>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</si>
  <si>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</si>
  <si>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</si>
  <si>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</si>
  <si>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</si>
  <si>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</si>
  <si>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</si>
  <si>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</si>
  <si>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</si>
  <si>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</si>
  <si>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</si>
  <si>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</si>
  <si>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</si>
  <si>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</si>
  <si>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</si>
  <si>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</si>
  <si>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</si>
  <si>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</si>
  <si>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</si>
  <si>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</si>
  <si>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</si>
  <si>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</si>
  <si>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</si>
  <si>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</si>
  <si>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</si>
  <si>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</si>
  <si>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</si>
  <si>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</si>
  <si>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</si>
  <si>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</si>
  <si>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</si>
  <si>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</si>
  <si>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</si>
  <si>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</si>
  <si>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</si>
  <si>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</si>
  <si>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</si>
  <si>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</si>
  <si>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</si>
  <si>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</si>
  <si>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</si>
  <si>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</si>
  <si>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</si>
  <si>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</si>
  <si>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</si>
  <si>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</si>
  <si>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</si>
  <si>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</si>
  <si>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</si>
  <si>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</si>
  <si>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</si>
  <si>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</si>
  <si>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</si>
  <si>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</si>
  <si>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</si>
  <si>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</si>
  <si>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</si>
  <si>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</si>
  <si>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</si>
  <si>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</si>
  <si>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</si>
  <si>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</si>
  <si>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</si>
  <si>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</si>
  <si>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</si>
  <si>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</si>
  <si>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</si>
  <si>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</si>
  <si>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</si>
  <si>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</si>
  <si>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</si>
  <si>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</si>
  <si>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</si>
  <si>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</si>
  <si>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</si>
  <si>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</si>
  <si>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</si>
  <si>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</si>
  <si>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</si>
  <si>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</si>
  <si>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</si>
  <si>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</si>
  <si>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</si>
  <si>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</si>
  <si>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</si>
  <si>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</si>
  <si>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</si>
  <si>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</si>
  <si>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</si>
  <si>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</si>
  <si>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</si>
  <si>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</si>
  <si>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</si>
  <si>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</si>
  <si>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</si>
  <si>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</si>
  <si>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</si>
  <si>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</si>
  <si>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</si>
  <si>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</si>
  <si>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</si>
  <si>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</si>
  <si>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</si>
  <si>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</si>
  <si>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</si>
  <si>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</si>
  <si>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</si>
  <si>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</si>
  <si>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</si>
  <si>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</si>
  <si>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</si>
  <si>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</si>
  <si>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</si>
  <si>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</si>
  <si>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</si>
  <si>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</si>
  <si>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</si>
  <si>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</si>
  <si>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</si>
  <si>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</si>
  <si>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</si>
  <si>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</si>
  <si>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</si>
  <si>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</si>
  <si>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</si>
  <si>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</si>
  <si>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</si>
  <si>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</si>
  <si>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</si>
  <si>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</si>
  <si>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</si>
  <si>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</si>
  <si>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</si>
  <si>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</si>
  <si>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</si>
  <si>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</si>
  <si>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</si>
  <si>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</si>
  <si>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</si>
  <si>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</si>
  <si>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</si>
  <si>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</si>
  <si>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</si>
  <si>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</si>
  <si>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</si>
  <si>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</si>
  <si>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</si>
  <si>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</si>
  <si>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</si>
  <si>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</si>
  <si>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</si>
  <si>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</si>
  <si>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</si>
  <si>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</si>
  <si>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</si>
  <si>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</si>
  <si>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</si>
  <si>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</si>
  <si>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</si>
  <si>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</si>
  <si>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</si>
  <si>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</si>
  <si>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</si>
  <si>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</si>
  <si>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</si>
  <si>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</si>
  <si>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</si>
  <si>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</si>
  <si>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</si>
  <si>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</si>
  <si>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</si>
  <si>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</si>
  <si>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</si>
  <si>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</si>
  <si>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</si>
  <si>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</si>
  <si>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</si>
  <si>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</si>
  <si>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</si>
  <si>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</si>
  <si>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</si>
  <si>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</si>
  <si>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</si>
  <si>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</si>
  <si>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</si>
  <si>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</si>
  <si>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</si>
  <si>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</si>
  <si>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</si>
  <si>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</si>
  <si>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</si>
  <si>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</si>
  <si>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</si>
  <si>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</si>
  <si>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</si>
  <si>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</si>
  <si>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</si>
  <si>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</si>
  <si>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</si>
  <si>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</si>
  <si>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</si>
  <si>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</si>
  <si>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</si>
  <si>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</si>
  <si>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</si>
  <si>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</si>
  <si>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</si>
  <si>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</si>
  <si>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</si>
  <si>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</si>
  <si>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</si>
  <si>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</si>
  <si>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</si>
  <si>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</si>
  <si>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</si>
  <si>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</si>
  <si>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</si>
  <si>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</si>
  <si>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</si>
  <si>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</si>
  <si>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</si>
  <si>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</si>
  <si>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</si>
  <si>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</si>
  <si>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</si>
  <si>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</si>
  <si>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</si>
  <si>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</si>
  <si>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</si>
  <si>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</si>
  <si>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</si>
  <si>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</si>
  <si>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</si>
  <si>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</si>
  <si>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</si>
  <si>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</si>
  <si>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</si>
  <si>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</si>
  <si>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</si>
  <si>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</si>
  <si>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</si>
  <si>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</si>
  <si>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</si>
  <si>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</si>
  <si>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</si>
  <si>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</si>
  <si>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</si>
  <si>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</si>
  <si>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</si>
  <si>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</si>
  <si>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</si>
  <si>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</si>
  <si>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</si>
  <si>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</si>
  <si>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</si>
  <si>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</si>
  <si>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</si>
  <si>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</si>
  <si>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</si>
  <si>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</si>
  <si>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</si>
  <si>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</si>
  <si>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</si>
  <si>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</si>
  <si>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</si>
  <si>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</si>
  <si>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</si>
  <si>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</si>
  <si>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</si>
  <si>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</si>
  <si>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</si>
  <si>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</si>
  <si>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</si>
  <si>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</si>
  <si>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</si>
  <si>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</si>
  <si>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</si>
  <si>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</si>
  <si>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</si>
  <si>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</si>
  <si>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</si>
  <si>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</si>
  <si>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</si>
  <si>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</si>
  <si>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</si>
  <si>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</si>
  <si>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</si>
  <si>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</si>
  <si>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</si>
  <si>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</si>
  <si>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</si>
  <si>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</si>
  <si>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</si>
  <si>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</si>
  <si>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</si>
  <si>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</si>
  <si>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</si>
  <si>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</si>
  <si>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</si>
  <si>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</si>
  <si>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</si>
  <si>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</si>
  <si>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</si>
  <si>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</si>
  <si>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</si>
  <si>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</si>
  <si>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</si>
  <si>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</si>
  <si>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</si>
  <si>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</si>
  <si>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</si>
  <si>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</si>
  <si>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</si>
  <si>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</si>
  <si>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</si>
  <si>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</si>
  <si>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</si>
  <si>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</si>
  <si>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</si>
  <si>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</si>
  <si>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</si>
  <si>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</si>
  <si>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</si>
  <si>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</si>
  <si>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</si>
  <si>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</si>
  <si>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</si>
  <si>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</si>
  <si>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</si>
  <si>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</si>
  <si>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</si>
  <si>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</si>
  <si>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</si>
  <si>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</si>
  <si>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</si>
  <si>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</si>
  <si>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</si>
  <si>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</si>
  <si>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</si>
  <si>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</si>
  <si>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</si>
  <si>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</si>
  <si>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</si>
  <si>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</si>
  <si>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</si>
  <si>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</si>
  <si>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</si>
  <si>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</si>
  <si>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</si>
  <si>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</si>
  <si>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</si>
  <si>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</si>
  <si>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</si>
  <si>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</si>
  <si>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</si>
  <si>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</si>
  <si>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</si>
  <si>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</si>
  <si>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</si>
  <si>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</si>
  <si>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</si>
  <si>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</si>
  <si>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</si>
  <si>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</si>
  <si>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</si>
  <si>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</si>
  <si>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</si>
  <si>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</si>
  <si>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</si>
  <si>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</si>
  <si>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</si>
  <si>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</si>
  <si>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</si>
  <si>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</si>
  <si>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</si>
  <si>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</si>
  <si>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</si>
  <si>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</si>
  <si>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</si>
  <si>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</si>
  <si>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</si>
  <si>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</si>
  <si>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</si>
  <si>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</si>
  <si>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</si>
  <si>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</si>
  <si>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</si>
  <si>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</si>
  <si>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</si>
  <si>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</si>
  <si>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</si>
  <si>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</si>
  <si>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</si>
  <si>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</si>
  <si>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</si>
  <si>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</si>
  <si>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</si>
  <si>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</si>
  <si>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</si>
  <si>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</si>
  <si>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</si>
  <si>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</si>
  <si>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</si>
  <si>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</si>
  <si>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</si>
  <si>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</si>
  <si>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</si>
  <si>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</si>
  <si>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</si>
  <si>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</si>
  <si>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</si>
  <si>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</si>
  <si>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</si>
  <si>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</si>
  <si>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</si>
  <si>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</si>
  <si>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</si>
  <si>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</si>
  <si>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</si>
  <si>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</si>
  <si>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</si>
  <si>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</si>
  <si>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</si>
  <si>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</si>
  <si>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</si>
  <si>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</si>
  <si>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</si>
  <si>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</si>
  <si>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</si>
  <si>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</si>
  <si>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</si>
  <si>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</si>
  <si>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</si>
  <si>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</si>
  <si>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</si>
  <si>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</si>
  <si>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</si>
  <si>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</si>
  <si>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</si>
  <si>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</si>
  <si>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</si>
  <si>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</si>
  <si>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</si>
  <si>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</si>
  <si>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</si>
  <si>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</si>
  <si>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</si>
  <si>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</si>
  <si>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</si>
  <si>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</si>
  <si>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</si>
  <si>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</si>
  <si>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</si>
  <si>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</si>
  <si>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</si>
  <si>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</si>
  <si>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</si>
  <si>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</si>
  <si>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</si>
  <si>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</si>
  <si>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</si>
  <si>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</si>
  <si>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</si>
  <si>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</si>
  <si>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</si>
  <si>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</si>
  <si>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</si>
  <si>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</si>
  <si>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</si>
  <si>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</si>
  <si>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</si>
  <si>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</si>
  <si>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</si>
  <si>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</si>
  <si>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</si>
  <si>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</si>
  <si>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</si>
  <si>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</si>
  <si>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</si>
  <si>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</si>
  <si>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</si>
  <si>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</si>
  <si>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</si>
  <si>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</si>
  <si>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</si>
  <si>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</si>
  <si>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</si>
  <si>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</si>
  <si>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</si>
  <si>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</si>
  <si>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</si>
  <si>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</si>
  <si>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</si>
  <si>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</si>
  <si>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</si>
  <si>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</si>
  <si>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</si>
  <si>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</si>
  <si>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</si>
  <si>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</si>
  <si>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</si>
  <si>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</si>
  <si>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</si>
  <si>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</si>
  <si>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</si>
  <si>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</si>
  <si>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</si>
  <si>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</si>
  <si>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</si>
  <si>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</si>
  <si>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</si>
  <si>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</si>
  <si>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</si>
  <si>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</si>
  <si>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</si>
  <si>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</si>
  <si>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</si>
  <si>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</si>
  <si>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</si>
  <si>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</si>
  <si>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</si>
  <si>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</si>
  <si>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</si>
  <si>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</si>
  <si>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</si>
  <si>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</si>
  <si>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</si>
  <si>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</si>
  <si>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</si>
  <si>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</si>
  <si>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</si>
  <si>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</si>
  <si>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</si>
  <si>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</si>
  <si>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</si>
  <si>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</si>
  <si>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</si>
  <si>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</si>
  <si>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</si>
  <si>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</si>
  <si>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</si>
  <si>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</si>
  <si>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</si>
  <si>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</si>
  <si>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</si>
  <si>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</si>
  <si>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</si>
  <si>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</si>
  <si>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</si>
  <si>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</si>
  <si>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</si>
  <si>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</si>
  <si>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</si>
  <si>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</si>
  <si>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</si>
  <si>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</si>
  <si>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</si>
  <si>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</si>
  <si>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</si>
  <si>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</si>
  <si>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</si>
  <si>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</si>
  <si>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</si>
  <si>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</si>
  <si>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</si>
  <si>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</si>
  <si>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</si>
  <si>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</si>
  <si>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</si>
  <si>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</si>
  <si>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</si>
  <si>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</si>
  <si>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</si>
  <si>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</si>
  <si>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</si>
  <si>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</si>
  <si>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</si>
  <si>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</si>
  <si>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</si>
  <si>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</si>
  <si>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</si>
  <si>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</si>
  <si>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</si>
  <si>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</si>
  <si>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</si>
  <si>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</si>
  <si>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</si>
  <si>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</si>
  <si>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</si>
  <si>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</si>
  <si>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</si>
  <si>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</si>
  <si>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</si>
  <si>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</si>
  <si>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</si>
  <si>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</si>
  <si>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</si>
  <si>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</si>
  <si>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</si>
  <si>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</si>
  <si>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</si>
  <si>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</si>
  <si>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</si>
  <si>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</si>
  <si>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</si>
  <si>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</si>
  <si>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</si>
  <si>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</si>
  <si>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</si>
  <si>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</si>
  <si>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</si>
  <si>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</si>
  <si>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</si>
  <si>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</si>
  <si>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</si>
  <si>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</si>
  <si>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</si>
  <si>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</si>
  <si>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</si>
  <si>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</si>
  <si>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</si>
  <si>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</si>
  <si>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</si>
  <si>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</si>
  <si>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</si>
  <si>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</si>
  <si>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</si>
  <si>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</si>
  <si>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</si>
  <si>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</si>
  <si>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</si>
  <si>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</si>
  <si>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</si>
  <si>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</si>
  <si>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</si>
  <si>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</si>
  <si>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</si>
  <si>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</si>
  <si>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</si>
  <si>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</si>
  <si>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</si>
  <si>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</si>
  <si>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</si>
  <si>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</si>
  <si>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</si>
  <si>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</si>
  <si>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</si>
  <si>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</si>
  <si>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</si>
  <si>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</si>
  <si>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</si>
  <si>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</si>
  <si>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</si>
  <si>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</si>
  <si>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</si>
  <si>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</si>
  <si>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</si>
  <si>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</si>
  <si>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</si>
  <si>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</si>
  <si>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</si>
  <si>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</si>
  <si>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</si>
  <si>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</si>
  <si>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</si>
  <si>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</si>
  <si>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</si>
  <si>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</si>
  <si>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</si>
  <si>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</si>
  <si>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</si>
  <si>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</si>
  <si>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</si>
  <si>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</si>
  <si>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</si>
  <si>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</si>
  <si>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</si>
  <si>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</si>
  <si>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</si>
  <si>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</si>
  <si>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</si>
  <si>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</si>
  <si>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</si>
  <si>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</si>
  <si>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</si>
  <si>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</si>
  <si>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</si>
  <si>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</si>
  <si>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</si>
  <si>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</si>
  <si>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</si>
  <si>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</si>
  <si>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</si>
  <si>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</si>
  <si>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</si>
  <si>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</si>
  <si>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</si>
  <si>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</si>
  <si>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</si>
  <si>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</si>
  <si>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</si>
  <si>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</si>
  <si>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</si>
  <si>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</si>
  <si>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</si>
  <si>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</si>
  <si>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</si>
  <si>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</si>
  <si>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</si>
  <si>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</si>
  <si>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</si>
  <si>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</si>
  <si>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</si>
  <si>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</si>
  <si>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</si>
  <si>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</si>
  <si>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</si>
  <si>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</si>
  <si>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</si>
  <si>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</si>
  <si>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</si>
  <si>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</si>
  <si>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</si>
  <si>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</si>
  <si>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</si>
  <si>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</si>
  <si>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</si>
  <si>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</si>
  <si>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</si>
  <si>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</si>
  <si>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</si>
  <si>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</si>
  <si>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</si>
  <si>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</si>
  <si>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</si>
  <si>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</si>
  <si>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</si>
  <si>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</si>
  <si>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</si>
  <si>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</si>
  <si>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</si>
  <si>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</si>
  <si>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</si>
  <si>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</si>
  <si>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</si>
  <si>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</si>
  <si>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</si>
  <si>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</si>
  <si>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</si>
  <si>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</si>
  <si>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</si>
  <si>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</si>
  <si>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</si>
  <si>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</si>
  <si>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</si>
  <si>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</si>
  <si>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</si>
  <si>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</si>
  <si>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</si>
  <si>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</si>
  <si>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</si>
  <si>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</si>
  <si>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</si>
  <si>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</si>
  <si>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</si>
  <si>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</si>
  <si>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</si>
  <si>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</si>
  <si>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</si>
  <si>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</si>
  <si>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</si>
  <si>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</si>
  <si>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</si>
  <si>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</si>
  <si>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</si>
  <si>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</si>
  <si>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</si>
  <si>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</si>
  <si>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</si>
  <si>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</si>
  <si>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</si>
  <si>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</si>
  <si>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</si>
  <si>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</si>
  <si>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</si>
  <si>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</si>
  <si>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</si>
  <si>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</si>
  <si>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</si>
  <si>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</si>
  <si>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</si>
  <si>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</si>
  <si>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</si>
  <si>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</si>
  <si>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</si>
  <si>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</si>
  <si>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</si>
  <si>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</si>
  <si>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</si>
  <si>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</si>
  <si>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</si>
  <si>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</si>
  <si>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</si>
  <si>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</si>
  <si>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</si>
  <si>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</si>
  <si>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</si>
  <si>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</si>
  <si>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</si>
  <si>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</si>
  <si>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</si>
  <si>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</si>
  <si>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</si>
  <si>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</si>
  <si>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</si>
  <si>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</si>
  <si>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</si>
  <si>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</si>
  <si>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</si>
  <si>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</si>
  <si>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</si>
  <si>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</si>
  <si>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</si>
  <si>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</si>
  <si>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</si>
  <si>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</si>
  <si>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</si>
  <si>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</si>
  <si>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</si>
  <si>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</si>
  <si>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</si>
  <si>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</si>
  <si>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</si>
  <si>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</si>
  <si>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</si>
  <si>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</si>
  <si>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</si>
  <si>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</si>
  <si>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</si>
  <si>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</si>
  <si>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</si>
  <si>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</si>
  <si>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</si>
  <si>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</si>
  <si>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</si>
  <si>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</si>
  <si>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</si>
  <si>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</si>
  <si>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</si>
  <si>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</si>
  <si>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</si>
  <si>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</si>
  <si>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</si>
  <si>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</si>
  <si>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</si>
  <si>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</si>
  <si>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</si>
  <si>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</si>
  <si>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</si>
  <si>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</si>
  <si>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</si>
  <si>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</si>
  <si>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</si>
  <si>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</si>
  <si>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</si>
  <si>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</si>
  <si>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</si>
  <si>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</si>
  <si>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</si>
  <si>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</si>
  <si>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</si>
  <si>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</si>
  <si>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</si>
  <si>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</si>
  <si>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</si>
  <si>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</si>
  <si>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</si>
  <si>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</si>
  <si>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</si>
  <si>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</si>
  <si>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</si>
  <si>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</si>
  <si>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</si>
  <si>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</si>
  <si>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</si>
  <si>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</si>
  <si>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</si>
  <si>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</si>
  <si>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</si>
  <si>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</si>
  <si>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</si>
  <si>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</si>
  <si>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</si>
  <si>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</si>
  <si>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</si>
  <si>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</si>
  <si>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</si>
  <si>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</si>
  <si>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</si>
  <si>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</si>
  <si>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</si>
  <si>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</si>
  <si>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</si>
  <si>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</si>
  <si>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</si>
  <si>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</si>
  <si>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</si>
  <si>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</si>
  <si>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</si>
  <si>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</si>
  <si>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</si>
  <si>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</si>
  <si>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</si>
  <si>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</si>
  <si>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</si>
  <si>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</si>
  <si>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</si>
  <si>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</si>
  <si>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</si>
  <si>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</si>
  <si>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</si>
  <si>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</si>
  <si>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</si>
  <si>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</si>
  <si>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</si>
  <si>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</si>
  <si>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</si>
  <si>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</si>
  <si>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</si>
  <si>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</si>
  <si>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</si>
  <si>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</si>
  <si>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</si>
  <si>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</si>
  <si>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</si>
  <si>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</si>
  <si>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</si>
  <si>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</si>
  <si>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</si>
  <si>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</si>
  <si>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</si>
  <si>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</si>
  <si>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</si>
  <si>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</si>
  <si>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</si>
  <si>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</si>
  <si>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</si>
  <si>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</si>
  <si>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</si>
  <si>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</si>
  <si>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</si>
  <si>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</si>
  <si>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</si>
  <si>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</si>
  <si>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</si>
  <si>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</si>
  <si>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</si>
  <si>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</si>
  <si>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</si>
  <si>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</si>
  <si>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</si>
  <si>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</si>
  <si>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</si>
  <si>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</si>
  <si>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</si>
  <si>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</si>
  <si>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</si>
  <si>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</si>
  <si>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</si>
  <si>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</si>
  <si>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</si>
  <si>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</si>
  <si>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</si>
  <si>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</si>
  <si>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</si>
  <si>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</si>
  <si>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</si>
  <si>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</si>
  <si>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</si>
  <si>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</si>
  <si>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</si>
  <si>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</si>
  <si>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</si>
  <si>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</si>
  <si>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</si>
  <si>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</si>
  <si>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</si>
  <si>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</si>
  <si>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</si>
  <si>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</si>
  <si>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</si>
  <si>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</si>
  <si>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</si>
  <si>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</si>
  <si>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</si>
  <si>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</si>
  <si>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</si>
  <si>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</si>
  <si>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</si>
  <si>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</si>
  <si>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</si>
  <si>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</si>
  <si>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</si>
  <si>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</si>
  <si>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</si>
  <si>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</si>
  <si>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</si>
  <si>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</si>
  <si>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</si>
  <si>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</si>
  <si>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</si>
  <si>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</si>
  <si>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</si>
  <si>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</si>
  <si>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</si>
  <si>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</si>
  <si>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</si>
  <si>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</si>
  <si>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</si>
  <si>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</si>
  <si>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</si>
  <si>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</si>
  <si>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</si>
  <si>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</si>
  <si>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</si>
  <si>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</si>
  <si>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</si>
  <si>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</si>
  <si>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</si>
  <si>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</si>
  <si>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</si>
  <si>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</si>
  <si>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</si>
  <si>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</si>
  <si>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</si>
  <si>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</si>
  <si>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</si>
  <si>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</si>
  <si>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</si>
  <si>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</si>
  <si>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</si>
  <si>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</si>
  <si>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</si>
  <si>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</si>
  <si>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</si>
  <si>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</si>
  <si>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</si>
  <si>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</si>
  <si>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</si>
  <si>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</si>
  <si>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</si>
  <si>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</si>
  <si>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</si>
  <si>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</si>
  <si>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</si>
  <si>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</si>
  <si>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</si>
  <si>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</si>
  <si>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</si>
  <si>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</si>
  <si>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</si>
  <si>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</si>
  <si>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</si>
  <si>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</si>
  <si>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</si>
  <si>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</si>
  <si>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</si>
  <si>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</si>
  <si>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</si>
  <si>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</si>
  <si>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</si>
  <si>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</si>
  <si>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</si>
  <si>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</si>
  <si>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</si>
  <si>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</si>
  <si>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</si>
  <si>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</si>
  <si>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</si>
  <si>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</si>
  <si>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</si>
  <si>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</si>
  <si>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</si>
  <si>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</si>
  <si>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</si>
  <si>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</si>
  <si>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</si>
  <si>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</si>
  <si>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</si>
  <si>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</si>
  <si>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</si>
  <si>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</si>
  <si>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</si>
  <si>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</si>
  <si>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</si>
  <si>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</si>
  <si>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</si>
  <si>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</si>
  <si>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</si>
  <si>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</si>
  <si>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</si>
  <si>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</si>
  <si>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</si>
  <si>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</si>
  <si>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</si>
  <si>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</si>
  <si>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</si>
  <si>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</si>
  <si>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</si>
  <si>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</si>
  <si>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</si>
  <si>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</si>
  <si>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</si>
  <si>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</si>
  <si>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</si>
  <si>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</si>
  <si>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</si>
  <si>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</si>
  <si>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</si>
  <si>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</si>
  <si>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</si>
  <si>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</si>
  <si>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</si>
  <si>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</si>
  <si>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</si>
  <si>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</si>
  <si>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</si>
  <si>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</si>
  <si>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</si>
  <si>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</si>
  <si>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</si>
  <si>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</si>
  <si>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</si>
  <si>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</si>
  <si>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</si>
  <si>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</si>
  <si>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</si>
  <si>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</si>
  <si>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</si>
  <si>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</si>
  <si>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</si>
  <si>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</si>
  <si>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</si>
  <si>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</si>
  <si>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</si>
  <si>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</si>
  <si>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</si>
  <si>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</si>
  <si>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</si>
  <si>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</si>
  <si>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</si>
  <si>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</si>
  <si>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</si>
  <si>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</si>
  <si>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</si>
  <si>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</si>
  <si>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</si>
  <si>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</si>
  <si>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</si>
  <si>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</si>
  <si>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</si>
  <si>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</si>
  <si>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</si>
  <si>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</si>
  <si>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</si>
  <si>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</si>
  <si>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</si>
  <si>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</si>
  <si>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</si>
  <si>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</si>
  <si>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</si>
  <si>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</si>
  <si>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</si>
  <si>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</si>
  <si>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</si>
  <si>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</si>
  <si>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</si>
  <si>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</si>
  <si>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</si>
  <si>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</si>
  <si>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</si>
  <si>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</si>
  <si>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</si>
  <si>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</si>
  <si>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</si>
  <si>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</si>
  <si>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</si>
  <si>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</si>
  <si>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</si>
  <si>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</si>
  <si>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</si>
  <si>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</si>
  <si>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</si>
  <si>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</si>
  <si>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</si>
  <si>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</si>
  <si>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</si>
  <si>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</si>
  <si>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</si>
  <si>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</si>
  <si>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</si>
  <si>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</si>
  <si>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</si>
  <si>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</si>
  <si>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</si>
  <si>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</si>
  <si>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</si>
  <si>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</si>
  <si>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</si>
  <si>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</si>
  <si>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</si>
  <si>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</si>
  <si>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</si>
  <si>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</si>
  <si>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</si>
  <si>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</si>
  <si>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</si>
  <si>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</si>
  <si>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</si>
  <si>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</si>
  <si>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</si>
  <si>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</si>
  <si>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</si>
  <si>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</si>
  <si>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</si>
  <si>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</si>
  <si>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</si>
  <si>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</si>
  <si>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</si>
  <si>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</si>
  <si>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</si>
  <si>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</si>
  <si>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</si>
  <si>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</si>
  <si>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</si>
  <si>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</si>
  <si>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</si>
  <si>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</si>
  <si>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</si>
  <si>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</si>
  <si>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</si>
  <si>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</si>
  <si>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</si>
  <si>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</si>
  <si>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</si>
  <si>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</si>
  <si>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</si>
  <si>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</si>
  <si>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</si>
  <si>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</si>
  <si>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</si>
  <si>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</si>
  <si>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</si>
  <si>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</si>
  <si>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</si>
  <si>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</si>
  <si>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</si>
  <si>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</si>
  <si>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</si>
  <si>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</si>
  <si>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</si>
  <si>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</si>
  <si>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</si>
  <si>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</si>
  <si>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</si>
  <si>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</si>
  <si>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</si>
  <si>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</si>
  <si>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</si>
  <si>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</si>
  <si>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</si>
  <si>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</si>
  <si>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</si>
  <si>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</si>
  <si>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</si>
  <si>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</si>
  <si>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</si>
  <si>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</si>
  <si>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</si>
  <si>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</si>
  <si>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</si>
  <si>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</si>
  <si>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</si>
  <si>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</si>
  <si>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</si>
  <si>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</si>
  <si>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</si>
  <si>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</si>
  <si>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</si>
  <si>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</si>
  <si>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</si>
  <si>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</si>
  <si>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</si>
  <si>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</si>
  <si>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</si>
  <si>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</si>
  <si>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</si>
  <si>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</si>
  <si>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</si>
  <si>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</si>
  <si>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</si>
  <si>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</si>
  <si>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</si>
  <si>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</si>
  <si>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</si>
  <si>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</si>
  <si>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</si>
  <si>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</si>
  <si>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</si>
  <si>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</si>
  <si>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</si>
  <si>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</si>
  <si>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</si>
  <si>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</si>
  <si>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</si>
  <si>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</si>
  <si>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</si>
  <si>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</si>
  <si>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</si>
  <si>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</si>
  <si>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</si>
  <si>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</si>
  <si>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</si>
  <si>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</si>
  <si>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</si>
  <si>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</si>
  <si>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</si>
  <si>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</si>
  <si>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</si>
  <si>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</si>
  <si>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</si>
  <si>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</si>
  <si>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</si>
  <si>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</si>
  <si>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</si>
  <si>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</si>
  <si>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</si>
  <si>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</si>
  <si>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</si>
  <si>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</si>
  <si>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</si>
  <si>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</si>
  <si>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</si>
  <si>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</si>
  <si>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</si>
  <si>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</si>
  <si>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</si>
  <si>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</si>
  <si>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</si>
  <si>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</si>
  <si>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</si>
  <si>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</si>
  <si>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</si>
  <si>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</si>
  <si>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</si>
  <si>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</si>
  <si>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</si>
  <si>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</si>
  <si>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</si>
  <si>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</si>
  <si>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</si>
  <si>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</si>
  <si>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</si>
  <si>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</si>
  <si>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</si>
  <si>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</si>
  <si>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</si>
  <si>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</si>
  <si>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</si>
  <si>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</si>
  <si>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</si>
  <si>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</si>
  <si>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</si>
  <si>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</si>
  <si>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</si>
  <si>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</si>
  <si>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</si>
  <si>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</si>
  <si>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</si>
  <si>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</si>
  <si>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</si>
  <si>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</si>
  <si>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</si>
  <si>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</si>
  <si>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</si>
  <si>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</si>
  <si>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</si>
  <si>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</si>
  <si>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</si>
  <si>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</si>
  <si>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</si>
  <si>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</si>
  <si>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</si>
  <si>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</si>
  <si>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</si>
  <si>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</si>
  <si>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</si>
  <si>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</si>
  <si>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</si>
  <si>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</si>
  <si>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</si>
  <si>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</si>
  <si>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</si>
  <si>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</si>
  <si>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</si>
  <si>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</si>
  <si>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</si>
  <si>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</si>
  <si>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</si>
  <si>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</si>
  <si>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</si>
  <si>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</si>
  <si>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</si>
  <si>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</si>
  <si>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</si>
  <si>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</si>
  <si>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</si>
  <si>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</si>
  <si>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</si>
  <si>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</si>
  <si>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</si>
  <si>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</si>
  <si>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</si>
  <si>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</si>
  <si>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</si>
  <si>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</si>
  <si>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</si>
  <si>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</si>
  <si>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</si>
  <si>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</si>
  <si>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</si>
  <si>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</si>
  <si>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</si>
  <si>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</si>
  <si>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</si>
  <si>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</si>
  <si>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</si>
  <si>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</si>
  <si>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</si>
  <si>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</si>
  <si>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</si>
  <si>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</si>
  <si>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</si>
  <si>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</si>
  <si>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</si>
  <si>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</si>
  <si>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</si>
  <si>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</si>
  <si>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</si>
  <si>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</si>
  <si>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</si>
  <si>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</si>
  <si>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</si>
  <si>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</si>
  <si>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</si>
  <si>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</si>
  <si>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</si>
  <si>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</si>
  <si>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</si>
  <si>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</si>
  <si>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</si>
  <si>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</si>
  <si>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</si>
  <si>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</si>
  <si>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</si>
  <si>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</si>
  <si>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</si>
  <si>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</si>
  <si>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</si>
  <si>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</si>
  <si>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</si>
  <si>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</si>
  <si>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</si>
  <si>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</si>
  <si>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</si>
  <si>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</si>
  <si>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</si>
  <si>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</si>
  <si>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</si>
  <si>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</si>
  <si>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</si>
  <si>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</si>
  <si>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</si>
  <si>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</si>
  <si>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</si>
  <si>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</si>
  <si>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</si>
  <si>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</si>
  <si>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</si>
  <si>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</si>
  <si>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</si>
  <si>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</si>
  <si>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</si>
  <si>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</si>
  <si>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</si>
  <si>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</si>
  <si>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</si>
  <si>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</si>
  <si>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</si>
  <si>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</si>
  <si>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</si>
  <si>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</si>
  <si>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</si>
  <si>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</si>
  <si>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</si>
  <si>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</si>
  <si>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</si>
  <si>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</si>
  <si>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</si>
  <si>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</si>
  <si>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</si>
  <si>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</si>
  <si>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</si>
  <si>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</si>
  <si>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</si>
  <si>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</si>
  <si>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</si>
  <si>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</si>
  <si>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</si>
  <si>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</si>
  <si>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</si>
  <si>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</si>
  <si>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</si>
  <si>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</si>
  <si>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</si>
  <si>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</si>
  <si>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</si>
  <si>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</si>
  <si>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</si>
  <si>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</si>
  <si>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</si>
  <si>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</si>
  <si>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</si>
  <si>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</si>
  <si>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</si>
  <si>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</si>
  <si>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</si>
  <si>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</si>
  <si>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</si>
  <si>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</si>
  <si>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</si>
  <si>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</si>
  <si>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</si>
  <si>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</si>
  <si>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</si>
  <si>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</si>
  <si>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</si>
  <si>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</si>
  <si>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</si>
  <si>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</si>
  <si>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</si>
  <si>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</si>
  <si>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</si>
  <si>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</si>
  <si>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</si>
  <si>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</si>
  <si>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</si>
  <si>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</si>
  <si>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</si>
  <si>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</si>
  <si>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</si>
  <si>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</si>
  <si>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</si>
  <si>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</si>
  <si>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</si>
  <si>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</si>
  <si>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</si>
  <si>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</si>
  <si>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</si>
  <si>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</si>
  <si>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</si>
  <si>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</si>
  <si>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</si>
  <si>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</si>
  <si>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</si>
  <si>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</si>
  <si>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</si>
  <si>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</si>
  <si>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</si>
  <si>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</si>
  <si>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</si>
  <si>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</si>
  <si>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</si>
  <si>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</si>
  <si>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</si>
  <si>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</si>
  <si>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</si>
  <si>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</si>
  <si>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</si>
  <si>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</si>
  <si>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</si>
  <si>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</si>
  <si>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</si>
  <si>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</si>
  <si>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</si>
  <si>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</si>
  <si>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</si>
  <si>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</si>
  <si>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</si>
  <si>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</si>
  <si>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</si>
  <si>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</si>
  <si>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</si>
  <si>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</si>
  <si>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</si>
  <si>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</si>
  <si>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</si>
  <si>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</si>
  <si>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</si>
  <si>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</si>
  <si>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</si>
  <si>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</si>
  <si>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</si>
  <si>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</si>
  <si>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</si>
  <si>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</si>
  <si>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</si>
  <si>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</si>
  <si>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</si>
  <si>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</si>
  <si>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</si>
  <si>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</si>
  <si>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</si>
  <si>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</si>
  <si>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</si>
  <si>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</si>
  <si>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</si>
  <si>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</si>
  <si>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</si>
  <si>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</si>
  <si>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</si>
  <si>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</si>
  <si>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</si>
  <si>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</si>
  <si>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</si>
  <si>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</si>
  <si>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</si>
  <si>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</si>
  <si>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</si>
  <si>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</si>
  <si>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</si>
  <si>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</si>
  <si>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</si>
  <si>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</si>
  <si>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</si>
  <si>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</si>
  <si>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</si>
  <si>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</si>
  <si>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</si>
  <si>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</si>
  <si>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</si>
  <si>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</si>
  <si>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</si>
  <si>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</si>
  <si>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</si>
  <si>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</si>
  <si>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</si>
  <si>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</si>
  <si>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</si>
  <si>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</si>
  <si>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</si>
  <si>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</si>
  <si>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</si>
  <si>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</si>
  <si>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</si>
  <si>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</si>
  <si>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</si>
  <si>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</si>
  <si>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</si>
  <si>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</si>
  <si>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</si>
  <si>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</si>
  <si>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</si>
  <si>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</si>
  <si>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</si>
  <si>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</si>
  <si>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</si>
  <si>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</si>
  <si>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</si>
  <si>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</si>
  <si>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</si>
  <si>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</si>
  <si>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</si>
  <si>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</si>
  <si>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</si>
  <si>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</si>
  <si>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</si>
  <si>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</si>
  <si>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</si>
  <si>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</si>
  <si>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</si>
  <si>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</si>
  <si>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</si>
  <si>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</si>
  <si>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</si>
  <si>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</si>
  <si>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</si>
  <si>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</si>
  <si>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</si>
  <si>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</si>
  <si>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</si>
  <si>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</si>
  <si>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</si>
  <si>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</si>
  <si>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</si>
  <si>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</si>
  <si>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</si>
  <si>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</si>
  <si>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</si>
  <si>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</si>
  <si>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</si>
  <si>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</si>
  <si>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</si>
  <si>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</si>
  <si>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</si>
  <si>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</si>
  <si>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</si>
  <si>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</si>
  <si>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</si>
  <si>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</si>
  <si>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</si>
  <si>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</si>
  <si>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</si>
  <si>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</si>
  <si>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</si>
  <si>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</si>
  <si>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</si>
  <si>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</si>
  <si>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</si>
  <si>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</si>
  <si>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</si>
  <si>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</si>
  <si>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</si>
  <si>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</si>
  <si>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</si>
  <si>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</si>
  <si>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</si>
  <si>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</si>
  <si>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</si>
  <si>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</si>
  <si>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</si>
  <si>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</si>
  <si>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</si>
  <si>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</si>
  <si>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</si>
  <si>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</si>
  <si>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</si>
  <si>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</si>
  <si>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</si>
  <si>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</si>
  <si>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</si>
  <si>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</si>
  <si>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</si>
  <si>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</si>
  <si>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</si>
  <si>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</si>
  <si>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</si>
  <si>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</si>
  <si>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</si>
  <si>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</si>
  <si>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</si>
  <si>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</si>
  <si>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</si>
  <si>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</si>
  <si>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</si>
  <si>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</si>
  <si>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</si>
  <si>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</si>
  <si>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</si>
  <si>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</si>
  <si>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</si>
  <si>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</si>
  <si>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</si>
  <si>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</si>
  <si>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</si>
  <si>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</si>
  <si>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</si>
  <si>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</si>
  <si>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</si>
  <si>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</si>
  <si>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</si>
  <si>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</si>
  <si>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</si>
  <si>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</si>
  <si>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</si>
  <si>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</si>
  <si>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</si>
  <si>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</si>
  <si>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</si>
  <si>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</si>
  <si>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</si>
  <si>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</si>
  <si>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</si>
  <si>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</si>
  <si>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</si>
  <si>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</si>
  <si>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</si>
  <si>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</si>
  <si>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</si>
  <si>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</si>
  <si>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</si>
  <si>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</si>
  <si>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</si>
  <si>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</si>
  <si>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</si>
  <si>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</si>
  <si>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</si>
  <si>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</si>
  <si>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</si>
  <si>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</si>
  <si>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</si>
  <si>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</si>
  <si>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</si>
  <si>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</si>
  <si>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</si>
  <si>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</si>
  <si>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</si>
  <si>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</si>
  <si>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</si>
  <si>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</si>
  <si>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</si>
  <si>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</si>
  <si>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</si>
  <si>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</si>
  <si>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</si>
  <si>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</si>
  <si>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</si>
  <si>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</si>
  <si>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</si>
  <si>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</si>
  <si>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</si>
  <si>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</si>
  <si>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</si>
  <si>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</si>
  <si>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</si>
  <si>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</si>
  <si>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</si>
  <si>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</si>
  <si>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</si>
  <si>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</si>
  <si>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</si>
  <si>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</si>
  <si>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</si>
  <si>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</si>
  <si>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</si>
  <si>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</si>
  <si>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</si>
  <si>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</si>
  <si>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</si>
  <si>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</si>
  <si>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</si>
  <si>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</si>
  <si>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</si>
  <si>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</si>
  <si>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</si>
  <si>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</si>
  <si>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</si>
  <si>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</si>
  <si>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</si>
  <si>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</si>
  <si>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</si>
  <si>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</si>
  <si>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</si>
  <si>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</si>
  <si>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</si>
  <si>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</si>
  <si>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</si>
  <si>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</si>
  <si>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</si>
  <si>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</si>
  <si>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</si>
  <si>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</si>
  <si>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</si>
  <si>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</si>
  <si>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</si>
  <si>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</si>
  <si>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</si>
  <si>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</si>
  <si>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</si>
  <si>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</si>
  <si>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</si>
  <si>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</si>
  <si>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</si>
  <si>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</si>
  <si>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</si>
  <si>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</si>
  <si>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</si>
  <si>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</si>
  <si>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</si>
  <si>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</si>
  <si>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</si>
  <si>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</si>
  <si>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</si>
  <si>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</si>
  <si>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</si>
  <si>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</si>
  <si>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</si>
  <si>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</si>
  <si>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</si>
  <si>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</si>
  <si>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</si>
  <si>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</si>
  <si>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</si>
  <si>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</si>
  <si>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</si>
  <si>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</si>
  <si>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</si>
  <si>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</si>
  <si>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</si>
  <si>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</si>
  <si>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</si>
  <si>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</si>
  <si>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</si>
  <si>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</si>
  <si>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</si>
  <si>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</si>
  <si>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</si>
  <si>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</si>
  <si>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</si>
  <si>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</si>
  <si>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</si>
  <si>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</si>
  <si>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</si>
  <si>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</si>
  <si>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</si>
  <si>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</si>
  <si>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</si>
  <si>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</si>
  <si>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</si>
  <si>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</si>
  <si>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</si>
  <si>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</si>
  <si>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</si>
  <si>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</si>
  <si>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</si>
  <si>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</si>
  <si>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</si>
  <si>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</si>
  <si>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</si>
  <si>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</si>
  <si>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</si>
  <si>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</si>
  <si>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</si>
  <si>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</si>
  <si>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</si>
  <si>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</si>
  <si>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</si>
  <si>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</si>
  <si>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</si>
  <si>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</si>
  <si>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</si>
  <si>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</si>
  <si>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</si>
  <si>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</si>
  <si>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</si>
  <si>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</si>
  <si>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</si>
  <si>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</si>
  <si>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</si>
  <si>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</si>
  <si>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</si>
  <si>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</si>
  <si>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</si>
  <si>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</si>
  <si>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</si>
  <si>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</si>
  <si>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</si>
  <si>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</si>
  <si>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</si>
  <si>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</si>
  <si>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</si>
  <si>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</si>
  <si>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</si>
  <si>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</si>
  <si>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</si>
  <si>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</si>
  <si>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</si>
  <si>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</si>
  <si>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</si>
  <si>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</si>
  <si>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</si>
  <si>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</si>
  <si>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</si>
  <si>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</si>
  <si>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</si>
  <si>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</si>
  <si>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</si>
  <si>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</si>
  <si>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</si>
  <si>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</si>
  <si>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</si>
  <si>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</si>
  <si>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</si>
  <si>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</si>
  <si>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</si>
  <si>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</si>
  <si>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</si>
  <si>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</si>
  <si>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</si>
  <si>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</si>
  <si>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</si>
  <si>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</si>
  <si>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</si>
  <si>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</si>
  <si>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</si>
  <si>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</si>
  <si>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</si>
  <si>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</si>
  <si>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</si>
  <si>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</si>
  <si>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</si>
  <si>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</si>
  <si>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</si>
  <si>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</si>
  <si>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</si>
  <si>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</si>
  <si>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</si>
  <si>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</si>
  <si>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</si>
  <si>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</si>
  <si>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</si>
  <si>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</si>
  <si>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</si>
  <si>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</si>
  <si>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</si>
  <si>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</si>
  <si>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</si>
  <si>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</si>
  <si>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</si>
  <si>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</si>
  <si>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</si>
  <si>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</si>
  <si>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</si>
  <si>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</si>
  <si>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</si>
  <si>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</si>
  <si>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</si>
  <si>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</si>
  <si>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</si>
  <si>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</si>
  <si>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</si>
  <si>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</si>
  <si>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</si>
  <si>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</si>
  <si>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</si>
  <si>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</si>
  <si>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</si>
  <si>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</si>
  <si>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</si>
  <si>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</si>
  <si>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</si>
  <si>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</si>
  <si>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</si>
  <si>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</si>
  <si>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</si>
  <si>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</si>
  <si>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</si>
  <si>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</si>
  <si>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</si>
  <si>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</si>
  <si>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</si>
  <si>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</si>
  <si>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</si>
  <si>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</si>
  <si>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</si>
  <si>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</si>
  <si>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</si>
  <si>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</si>
  <si>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</si>
  <si>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</si>
  <si>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</si>
  <si>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</si>
  <si>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</si>
  <si>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</si>
  <si>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</si>
  <si>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</si>
  <si>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</si>
  <si>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</si>
  <si>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</si>
  <si>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</si>
  <si>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</si>
  <si>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</si>
  <si>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</si>
  <si>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</si>
  <si>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</si>
  <si>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</si>
  <si>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</si>
  <si>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</si>
  <si>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</si>
  <si>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</si>
  <si>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</si>
  <si>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</si>
  <si>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</si>
  <si>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</si>
  <si>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</si>
  <si>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</si>
  <si>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</si>
  <si>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</si>
  <si>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</si>
  <si>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</si>
  <si>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</si>
  <si>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</si>
  <si>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</si>
  <si>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</si>
  <si>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</si>
  <si>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</si>
  <si>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</si>
  <si>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</si>
  <si>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</si>
  <si>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</si>
  <si>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</si>
  <si>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</si>
  <si>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</si>
  <si>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</si>
  <si>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</si>
  <si>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</si>
  <si>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</si>
  <si>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</si>
  <si>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</si>
  <si>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</si>
  <si>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</si>
  <si>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</si>
  <si>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</si>
  <si>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</si>
  <si>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</si>
  <si>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</si>
  <si>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</si>
  <si>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</si>
  <si>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</si>
  <si>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</si>
  <si>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</si>
  <si>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</si>
  <si>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</si>
  <si>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</si>
  <si>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</si>
  <si>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</si>
  <si>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</si>
  <si>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</si>
  <si>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</si>
  <si>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</si>
  <si>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</si>
  <si>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</si>
  <si>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</si>
  <si>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</si>
  <si>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</si>
  <si>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</si>
  <si>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</si>
  <si>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</si>
  <si>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</si>
  <si>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</si>
  <si>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</si>
  <si>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</si>
  <si>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</si>
  <si>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</si>
  <si>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</si>
  <si>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</si>
  <si>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</si>
  <si>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</si>
  <si>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</si>
  <si>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</si>
  <si>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</si>
  <si>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</si>
  <si>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</si>
  <si>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</si>
  <si>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</si>
  <si>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</si>
  <si>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</si>
  <si>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</si>
  <si>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</si>
  <si>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</si>
  <si>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</si>
  <si>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</si>
  <si>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</si>
  <si>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</si>
  <si>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</si>
  <si>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</si>
  <si>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</si>
  <si>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</si>
  <si>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</si>
  <si>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</si>
  <si>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</si>
  <si>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</si>
  <si>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</si>
  <si>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</si>
  <si>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</si>
  <si>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</si>
  <si>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</si>
  <si>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</si>
  <si>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</si>
  <si>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</si>
  <si>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</si>
  <si>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</si>
  <si>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</si>
  <si>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</si>
  <si>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</si>
  <si>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</si>
  <si>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</si>
  <si>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</si>
  <si>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</si>
  <si>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</si>
  <si>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</si>
  <si>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</si>
  <si>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</si>
  <si>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</si>
  <si>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</si>
  <si>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</si>
  <si>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</si>
  <si>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</si>
  <si>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</si>
  <si>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</si>
  <si>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</si>
  <si>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</si>
  <si>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</si>
  <si>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</si>
  <si>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</si>
  <si>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</si>
  <si>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</si>
  <si>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</si>
  <si>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</si>
  <si>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</si>
  <si>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</si>
  <si>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</si>
  <si>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</si>
  <si>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</si>
  <si>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</si>
  <si>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</si>
  <si>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</si>
  <si>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</si>
  <si>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</si>
  <si>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</si>
  <si>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</si>
  <si>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</si>
  <si>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</si>
  <si>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</si>
  <si>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</si>
  <si>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</si>
  <si>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</si>
  <si>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</si>
  <si>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</si>
  <si>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</si>
  <si>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</si>
  <si>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</si>
  <si>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</si>
  <si>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</si>
  <si>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</si>
  <si>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</si>
  <si>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</si>
  <si>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</si>
  <si>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</si>
  <si>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</si>
  <si>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</si>
  <si>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</si>
  <si>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</si>
  <si>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</si>
  <si>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</si>
  <si>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</si>
  <si>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</si>
  <si>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</si>
  <si>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</si>
  <si>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</si>
  <si>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</si>
  <si>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</si>
  <si>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</si>
  <si>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</si>
  <si>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</si>
  <si>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</si>
  <si>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</si>
  <si>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</si>
  <si>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</si>
  <si>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</si>
  <si>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</si>
  <si>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</si>
  <si>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</si>
  <si>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</si>
  <si>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</si>
  <si>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</si>
  <si>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</si>
  <si>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</si>
  <si>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</si>
  <si>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</si>
  <si>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</si>
  <si>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</si>
  <si>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</si>
  <si>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</si>
  <si>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</si>
  <si>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</si>
  <si>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</si>
  <si>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</si>
  <si>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</si>
  <si>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</si>
  <si>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</si>
  <si>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</si>
  <si>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</si>
  <si>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</si>
  <si>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</si>
  <si>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</si>
  <si>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</si>
  <si>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</si>
  <si>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</si>
  <si>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</si>
  <si>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</si>
  <si>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</si>
  <si>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</si>
  <si>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</si>
  <si>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</si>
  <si>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</si>
  <si>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</si>
  <si>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</si>
  <si>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</si>
  <si>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</si>
  <si>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</si>
  <si>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</si>
  <si>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</si>
  <si>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</si>
  <si>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</si>
  <si>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</si>
  <si>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</si>
  <si>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</si>
  <si>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</si>
  <si>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</si>
  <si>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</si>
  <si>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</si>
  <si>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</si>
  <si>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</si>
  <si>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</si>
  <si>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</si>
  <si>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</si>
  <si>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</si>
  <si>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</si>
  <si>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</si>
  <si>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</si>
  <si>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</si>
  <si>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</si>
  <si>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</si>
  <si>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</si>
  <si>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</si>
  <si>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</si>
  <si>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</si>
  <si>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</si>
  <si>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</si>
  <si>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</si>
  <si>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</si>
  <si>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</si>
  <si>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</si>
  <si>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</si>
  <si>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</si>
  <si>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</si>
  <si>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</si>
  <si>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</si>
  <si>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</si>
  <si>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</si>
  <si>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</si>
  <si>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</si>
  <si>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</si>
  <si>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</si>
  <si>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</si>
  <si>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</si>
  <si>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</si>
  <si>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</si>
  <si>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</si>
  <si>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</si>
  <si>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</si>
  <si>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</si>
  <si>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</si>
  <si>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</si>
  <si>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</si>
  <si>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</si>
  <si>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</si>
  <si>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</si>
  <si>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</si>
  <si>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</si>
  <si>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</si>
  <si>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</si>
  <si>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</si>
  <si>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</si>
  <si>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</si>
  <si>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</si>
  <si>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</si>
  <si>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</si>
  <si>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</si>
  <si>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</si>
  <si>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</si>
  <si>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</si>
  <si>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</si>
  <si>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</si>
  <si>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</si>
  <si>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</si>
  <si>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</si>
  <si>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</si>
  <si>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</si>
  <si>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</si>
  <si>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</si>
  <si>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</si>
  <si>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</si>
  <si>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</si>
  <si>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</si>
  <si>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</si>
  <si>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</si>
  <si>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</si>
  <si>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</si>
  <si>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</si>
  <si>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</si>
  <si>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</si>
  <si>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</si>
  <si>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</si>
  <si>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</si>
  <si>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</si>
  <si>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</si>
  <si>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</si>
  <si>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</si>
  <si>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</si>
  <si>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</si>
  <si>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</si>
  <si>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</si>
  <si>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</si>
  <si>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</si>
  <si>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</si>
  <si>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</si>
  <si>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</si>
  <si>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</si>
  <si>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</si>
  <si>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</si>
  <si>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</si>
  <si>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</si>
  <si>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</si>
  <si>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</si>
  <si>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</si>
  <si>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</si>
  <si>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</si>
  <si>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</si>
  <si>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</si>
  <si>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</si>
  <si>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</si>
  <si>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</si>
  <si>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</si>
  <si>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</si>
  <si>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</si>
  <si>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</si>
  <si>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</si>
  <si>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</si>
  <si>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</si>
  <si>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</si>
  <si>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</si>
  <si>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</si>
  <si>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</si>
  <si>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</si>
  <si>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</si>
  <si>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</si>
  <si>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</si>
  <si>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</si>
  <si>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</si>
  <si>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</si>
  <si>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</si>
  <si>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</si>
  <si>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</si>
  <si>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</si>
  <si>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</si>
  <si>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</si>
  <si>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</si>
  <si>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</si>
  <si>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</si>
  <si>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</si>
  <si>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</si>
  <si>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</si>
  <si>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</si>
  <si>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</si>
  <si>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</si>
  <si>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</si>
  <si>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</si>
  <si>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</si>
  <si>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</si>
  <si>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</si>
  <si>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</si>
  <si>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</si>
  <si>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</si>
  <si>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</si>
  <si>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</si>
  <si>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</si>
  <si>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</si>
  <si>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</si>
  <si>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</si>
  <si>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</si>
  <si>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</si>
  <si>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</si>
  <si>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</si>
  <si>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</si>
  <si>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</si>
  <si>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</si>
  <si>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</si>
  <si>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</si>
  <si>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</si>
  <si>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</si>
  <si>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</si>
  <si>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</si>
  <si>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</si>
  <si>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</si>
  <si>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</si>
  <si>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</si>
  <si>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</si>
  <si>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</si>
  <si>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</si>
  <si>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</si>
  <si>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</si>
  <si>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</si>
  <si>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</si>
  <si>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</si>
  <si>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</si>
  <si>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</si>
  <si>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</si>
  <si>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</si>
  <si>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</si>
  <si>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</si>
  <si>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</si>
  <si>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</si>
  <si>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</si>
  <si>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</si>
  <si>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</si>
  <si>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</si>
  <si>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</si>
  <si>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</si>
  <si>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</si>
  <si>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</si>
  <si>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</si>
  <si>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</si>
  <si>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</si>
  <si>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</si>
  <si>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</si>
  <si>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</si>
  <si>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</si>
  <si>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</si>
  <si>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</si>
  <si>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</si>
  <si>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</si>
  <si>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</si>
  <si>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</si>
  <si>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</si>
  <si>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</si>
  <si>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</si>
  <si>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</si>
  <si>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</si>
  <si>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</si>
  <si>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</si>
  <si>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</si>
  <si>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</si>
  <si>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</si>
  <si>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</si>
  <si>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</si>
  <si>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</si>
  <si>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</si>
  <si>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</si>
  <si>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</si>
  <si>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</si>
  <si>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</si>
  <si>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</si>
  <si>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</si>
  <si>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</si>
  <si>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</si>
  <si>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</si>
  <si>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</si>
  <si>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</si>
  <si>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</si>
  <si>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</si>
  <si>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</si>
  <si>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</si>
  <si>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</si>
  <si>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</si>
  <si>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</si>
  <si>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</si>
  <si>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</si>
  <si>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</si>
  <si>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</si>
  <si>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</si>
  <si>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</si>
  <si>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</si>
  <si>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</si>
  <si>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</si>
  <si>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</si>
  <si>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</si>
  <si>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</si>
  <si>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</si>
  <si>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</si>
  <si>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</si>
  <si>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</si>
  <si>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</si>
  <si>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</si>
  <si>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</si>
  <si>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</si>
  <si>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</si>
  <si>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</si>
  <si>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</si>
  <si>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</si>
  <si>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</si>
  <si>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</si>
  <si>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</si>
  <si>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</si>
  <si>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</si>
  <si>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</si>
  <si>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</si>
  <si>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</si>
  <si>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</si>
  <si>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</si>
  <si>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</si>
  <si>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</si>
  <si>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</si>
  <si>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</si>
  <si>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</si>
  <si>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</si>
  <si>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</si>
  <si>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</si>
  <si>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</si>
  <si>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</si>
  <si>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</si>
  <si>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</si>
  <si>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</si>
  <si>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</si>
  <si>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</si>
  <si>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</si>
  <si>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</si>
  <si>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</si>
  <si>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</si>
  <si>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</si>
  <si>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</si>
  <si>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</si>
  <si>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</si>
  <si>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</si>
  <si>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</si>
  <si>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</si>
  <si>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</si>
  <si>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</si>
  <si>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</si>
  <si>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</si>
  <si>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</si>
  <si>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</si>
  <si>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</si>
  <si>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</si>
  <si>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</si>
  <si>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</si>
  <si>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</si>
  <si>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</si>
  <si>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</si>
  <si>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</si>
  <si>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</si>
  <si>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</si>
  <si>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</si>
  <si>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</si>
  <si>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</si>
  <si>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</si>
  <si>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</si>
  <si>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</si>
  <si>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</si>
  <si>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</si>
  <si>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</si>
  <si>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</si>
  <si>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</si>
  <si>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</si>
  <si>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</si>
  <si>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</si>
  <si>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</si>
  <si>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</si>
  <si>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</si>
  <si>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</si>
  <si>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</si>
  <si>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</si>
  <si>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</si>
  <si>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</si>
  <si>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</si>
  <si>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</si>
  <si>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</si>
  <si>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</si>
  <si>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</si>
  <si>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</si>
  <si>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</si>
  <si>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</si>
  <si>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</si>
  <si>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</si>
  <si>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</si>
  <si>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</si>
  <si>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</si>
  <si>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</si>
  <si>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</si>
  <si>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</si>
  <si>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</si>
  <si>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</si>
  <si>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</si>
  <si>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</si>
  <si>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</si>
  <si>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</si>
  <si>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</si>
  <si>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</si>
  <si>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</si>
  <si>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</si>
  <si>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</si>
  <si>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</si>
  <si>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</si>
  <si>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</si>
  <si>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</si>
  <si>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</si>
  <si>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</si>
  <si>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</si>
  <si>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</si>
  <si>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</si>
  <si>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</si>
  <si>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</si>
  <si>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</si>
  <si>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</si>
  <si>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</si>
  <si>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</si>
  <si>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</si>
  <si>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</si>
  <si>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</si>
  <si>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</si>
  <si>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</si>
  <si>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</si>
  <si>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</si>
  <si>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</si>
  <si>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</si>
  <si>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</si>
  <si>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</si>
  <si>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</si>
  <si>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</si>
  <si>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</si>
  <si>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</si>
  <si>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</si>
  <si>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</si>
  <si>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</si>
  <si>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</si>
  <si>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</si>
  <si>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</si>
  <si>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</si>
  <si>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</si>
  <si>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</si>
  <si>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</si>
  <si>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</si>
  <si>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</si>
  <si>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</si>
  <si>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</si>
  <si>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</si>
  <si>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</si>
  <si>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</si>
  <si>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</si>
  <si>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</si>
  <si>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</si>
  <si>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</si>
  <si>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</si>
  <si>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</si>
  <si>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</si>
  <si>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</si>
  <si>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</si>
  <si>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</si>
  <si>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</si>
  <si>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</si>
  <si>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</si>
  <si>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</si>
  <si>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</si>
  <si>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</si>
  <si>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</si>
  <si>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</si>
  <si>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</si>
  <si>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</si>
  <si>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</si>
  <si>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</si>
  <si>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</si>
  <si>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</si>
  <si>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</si>
  <si>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</si>
  <si>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</si>
  <si>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</si>
  <si>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</si>
  <si>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</si>
  <si>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</si>
  <si>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</si>
  <si>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</si>
  <si>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</si>
  <si>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</si>
  <si>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</si>
  <si>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</si>
  <si>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</si>
  <si>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</si>
  <si>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</si>
  <si>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</si>
  <si>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</si>
  <si>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</si>
  <si>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</si>
  <si>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</si>
  <si>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</si>
  <si>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</si>
  <si>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</si>
  <si>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</si>
  <si>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</si>
  <si>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</si>
  <si>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</si>
  <si>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</si>
  <si>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</si>
  <si>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</si>
  <si>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</si>
  <si>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</si>
  <si>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</si>
  <si>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</si>
  <si>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</si>
  <si>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</si>
  <si>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</si>
  <si>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</si>
  <si>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</si>
  <si>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</si>
  <si>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</si>
  <si>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</si>
  <si>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</si>
  <si>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</si>
  <si>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</si>
  <si>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</si>
  <si>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</si>
  <si>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</si>
  <si>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</si>
  <si>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</si>
  <si>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</si>
  <si>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</si>
  <si>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</si>
  <si>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</si>
  <si>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</si>
  <si>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</si>
  <si>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</si>
  <si>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</si>
  <si>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</si>
  <si>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</si>
  <si>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</si>
  <si>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</si>
  <si>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</si>
  <si>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</si>
  <si>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</si>
  <si>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</si>
  <si>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</si>
  <si>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</si>
  <si>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</si>
  <si>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</si>
  <si>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</si>
  <si>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</si>
  <si>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</si>
  <si>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</si>
  <si>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</si>
  <si>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</si>
  <si>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</si>
  <si>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</si>
  <si>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</si>
  <si>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</si>
  <si>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</si>
  <si>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</si>
  <si>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</si>
  <si>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</si>
  <si>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</si>
  <si>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</si>
  <si>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</si>
  <si>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</si>
  <si>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</si>
  <si>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</si>
  <si>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</si>
  <si>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</si>
  <si>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</si>
  <si>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</si>
  <si>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</si>
  <si>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</si>
  <si>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</si>
  <si>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</si>
  <si>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</si>
  <si>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</si>
  <si>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</si>
  <si>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</si>
  <si>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</si>
  <si>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</si>
  <si>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</si>
  <si>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</si>
  <si>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</si>
  <si>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</si>
  <si>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</si>
  <si>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</si>
  <si>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</si>
  <si>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</si>
  <si>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</si>
  <si>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</si>
  <si>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</si>
  <si>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</si>
  <si>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</si>
  <si>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</si>
  <si>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</si>
  <si>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</si>
  <si>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</si>
  <si>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</si>
  <si>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</si>
  <si>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</si>
  <si>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</si>
  <si>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</si>
  <si>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</si>
  <si>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</si>
  <si>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</si>
  <si>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</si>
  <si>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</si>
  <si>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</si>
  <si>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</si>
  <si>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</si>
  <si>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</si>
  <si>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</si>
  <si>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</si>
  <si>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</si>
  <si>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</si>
  <si>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</si>
  <si>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</si>
  <si>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</si>
  <si>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</si>
  <si>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</si>
  <si>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</si>
  <si>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</si>
  <si>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</si>
  <si>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</si>
  <si>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</si>
  <si>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</si>
  <si>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</si>
  <si>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</si>
  <si>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</si>
  <si>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</si>
  <si>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</si>
  <si>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</si>
  <si>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</si>
  <si>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</si>
  <si>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</si>
  <si>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</si>
  <si>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</si>
  <si>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</si>
  <si>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</si>
  <si>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</si>
  <si>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</si>
  <si>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</si>
  <si>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</si>
  <si>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</si>
  <si>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</si>
  <si>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</si>
  <si>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</si>
  <si>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</si>
  <si>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</si>
  <si>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</si>
  <si>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</si>
  <si>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</si>
  <si>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</si>
  <si>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</si>
  <si>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</si>
  <si>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</si>
  <si>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</si>
  <si>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</si>
  <si>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</si>
  <si>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</si>
  <si>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</si>
  <si>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</si>
  <si>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</si>
  <si>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</si>
  <si>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</si>
  <si>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</si>
  <si>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</si>
  <si>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</si>
  <si>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</si>
  <si>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</si>
  <si>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</si>
  <si>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</si>
  <si>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</si>
  <si>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</si>
  <si>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</si>
  <si>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</si>
  <si>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</si>
  <si>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</si>
  <si>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</si>
  <si>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</si>
  <si>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</si>
  <si>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</si>
  <si>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</si>
  <si>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</si>
  <si>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</si>
  <si>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</si>
  <si>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</si>
  <si>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</si>
  <si>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</si>
  <si>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</si>
  <si>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</si>
  <si>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</si>
  <si>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</si>
  <si>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</si>
  <si>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</si>
  <si>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</si>
  <si>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</si>
  <si>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</si>
  <si>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</si>
  <si>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</si>
  <si>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</si>
  <si>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</si>
  <si>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</si>
  <si>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</si>
  <si>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</si>
  <si>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</si>
  <si>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</si>
  <si>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</si>
  <si>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</si>
  <si>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</si>
  <si>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</si>
  <si>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</si>
  <si>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</si>
  <si>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</si>
  <si>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</si>
  <si>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</si>
  <si>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</si>
  <si>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</si>
  <si>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</si>
  <si>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</si>
  <si>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</si>
  <si>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</si>
  <si>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</si>
  <si>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</si>
  <si>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</si>
  <si>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</si>
  <si>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</si>
  <si>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</si>
  <si>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</si>
  <si>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</si>
  <si>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</si>
  <si>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</si>
  <si>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</si>
  <si>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</si>
  <si>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</si>
  <si>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</si>
  <si>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</si>
  <si>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</si>
  <si>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</si>
  <si>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</si>
  <si>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</si>
  <si>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</si>
  <si>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</si>
  <si>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</si>
  <si>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</si>
  <si>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</si>
  <si>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</si>
  <si>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</si>
  <si>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</si>
  <si>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</si>
  <si>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</si>
  <si>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</si>
  <si>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</si>
  <si>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</si>
  <si>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</si>
  <si>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</si>
  <si>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</si>
  <si>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</si>
  <si>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</si>
  <si>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</si>
  <si>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</si>
  <si>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</si>
  <si>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</si>
  <si>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</si>
  <si>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</si>
  <si>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</si>
  <si>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</si>
  <si>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</si>
  <si>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</si>
  <si>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</si>
  <si>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</si>
  <si>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</si>
  <si>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</si>
  <si>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</si>
  <si>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</si>
  <si>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</si>
  <si>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</si>
  <si>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</si>
  <si>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</si>
  <si>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</si>
  <si>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</si>
  <si>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</si>
  <si>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</si>
  <si>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</si>
  <si>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</si>
  <si>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</si>
  <si>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</si>
  <si>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</si>
  <si>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</si>
  <si>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</si>
  <si>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</si>
  <si>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</si>
  <si>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</si>
  <si>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</si>
  <si>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</si>
  <si>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</si>
  <si>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</si>
  <si>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</si>
  <si>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</si>
  <si>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</si>
  <si>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</si>
  <si>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</si>
  <si>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</si>
  <si>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</si>
  <si>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</si>
  <si>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</si>
  <si>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</si>
  <si>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</si>
  <si>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</si>
  <si>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</si>
  <si>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</si>
  <si>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</si>
  <si>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</si>
  <si>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</si>
  <si>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</si>
  <si>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</si>
  <si>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</si>
  <si>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</si>
  <si>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</si>
  <si>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</si>
  <si>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</si>
  <si>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</si>
  <si>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</si>
  <si>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</si>
  <si>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</si>
  <si>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</si>
  <si>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</si>
  <si>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</si>
  <si>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</si>
  <si>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</si>
  <si>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</si>
  <si>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</si>
  <si>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</si>
  <si>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</si>
  <si>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</si>
  <si>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</si>
  <si>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</si>
  <si>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</si>
  <si>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</si>
  <si>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</si>
  <si>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</si>
  <si>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</si>
  <si>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</si>
  <si>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</si>
  <si>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</si>
  <si>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</si>
  <si>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</si>
  <si>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</si>
  <si>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</si>
  <si>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</si>
  <si>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</si>
  <si>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</si>
  <si>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</si>
  <si>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</si>
  <si>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</si>
  <si>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</si>
  <si>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</si>
  <si>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</si>
  <si>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</si>
  <si>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</si>
  <si>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</si>
  <si>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</si>
  <si>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</si>
  <si>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</si>
  <si>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</si>
  <si>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</si>
  <si>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</si>
  <si>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</si>
  <si>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</si>
  <si>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</si>
  <si>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</si>
  <si>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</si>
  <si>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</si>
  <si>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</si>
  <si>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</si>
  <si>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</si>
  <si>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</si>
  <si>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</si>
  <si>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</si>
  <si>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</si>
  <si>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</si>
  <si>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</si>
  <si>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</si>
  <si>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</si>
  <si>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</si>
  <si>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</si>
  <si>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</si>
  <si>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</si>
  <si>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</si>
  <si>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</si>
  <si>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</si>
  <si>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</si>
  <si>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</si>
  <si>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</si>
  <si>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</si>
  <si>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</si>
  <si>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</si>
  <si>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</si>
  <si>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</si>
  <si>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</si>
  <si>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</si>
  <si>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</si>
  <si>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</si>
  <si>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</si>
  <si>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</si>
  <si>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</si>
  <si>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</si>
  <si>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</si>
  <si>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</si>
  <si>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</si>
  <si>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</si>
  <si>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</si>
  <si>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</si>
  <si>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</si>
  <si>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</si>
  <si>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</si>
  <si>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</si>
  <si>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</si>
  <si>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</si>
  <si>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</si>
  <si>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</si>
  <si>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</si>
  <si>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</si>
  <si>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</si>
  <si>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</si>
  <si>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</si>
  <si>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</si>
  <si>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</si>
  <si>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</si>
  <si>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</si>
  <si>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</si>
  <si>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</si>
  <si>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</si>
  <si>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</si>
  <si>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</si>
  <si>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</si>
  <si>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</si>
  <si>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</si>
  <si>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</si>
  <si>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</si>
  <si>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</si>
  <si>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</si>
  <si>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</si>
  <si>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</si>
  <si>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</si>
  <si>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</si>
  <si>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</si>
  <si>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</si>
  <si>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</si>
  <si>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</si>
  <si>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</si>
  <si>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</si>
  <si>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</si>
  <si>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</si>
  <si>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</si>
  <si>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</si>
  <si>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</si>
  <si>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</si>
  <si>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</si>
  <si>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</si>
  <si>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</si>
  <si>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</si>
  <si>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</si>
  <si>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</si>
  <si>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</si>
  <si>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</si>
  <si>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</si>
  <si>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</si>
  <si>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</si>
  <si>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</si>
  <si>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</si>
  <si>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</si>
  <si>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</si>
  <si>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</si>
  <si>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</si>
  <si>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</si>
  <si>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</si>
  <si>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</si>
  <si>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</si>
  <si>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</si>
  <si>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</si>
  <si>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</si>
  <si>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</si>
  <si>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</si>
  <si>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</si>
  <si>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</si>
  <si>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</si>
  <si>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</si>
  <si>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</si>
  <si>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</si>
  <si>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</si>
  <si>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</si>
  <si>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</si>
  <si>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</si>
  <si>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</si>
  <si>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</si>
  <si>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</si>
  <si>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</si>
  <si>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</si>
  <si>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</si>
  <si>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</si>
  <si>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</si>
  <si>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</si>
  <si>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</si>
  <si>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</si>
  <si>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</si>
  <si>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</si>
  <si>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</si>
  <si>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</si>
  <si>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</si>
  <si>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</si>
  <si>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</si>
  <si>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</si>
  <si>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</si>
  <si>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</si>
  <si>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</si>
  <si>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</si>
  <si>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</si>
  <si>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</si>
  <si>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</si>
  <si>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</si>
  <si>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</si>
  <si>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</si>
  <si>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</si>
  <si>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</si>
  <si>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</si>
  <si>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</si>
  <si>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</si>
  <si>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</si>
  <si>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</si>
  <si>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</si>
  <si>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</si>
  <si>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</si>
  <si>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</si>
  <si>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</si>
  <si>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</si>
  <si>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</si>
  <si>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</si>
  <si>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</si>
  <si>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</si>
  <si>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</si>
  <si>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</si>
  <si>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</si>
  <si>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</si>
  <si>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</si>
  <si>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</si>
  <si>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</si>
  <si>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</si>
  <si>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</si>
  <si>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</si>
  <si>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</si>
  <si>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</si>
  <si>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</si>
  <si>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</si>
  <si>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</si>
  <si>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</si>
  <si>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</si>
  <si>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</si>
  <si>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</si>
  <si>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</si>
  <si>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</si>
  <si>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</si>
  <si>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</si>
  <si>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</si>
  <si>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</si>
  <si>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</si>
  <si>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</si>
  <si>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</si>
  <si>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</si>
  <si>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</si>
  <si>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</si>
  <si>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</si>
  <si>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</si>
  <si>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</si>
  <si>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</si>
  <si>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</si>
  <si>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</si>
  <si>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</si>
  <si>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</si>
  <si>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</si>
  <si>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</si>
  <si>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</si>
  <si>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</si>
  <si>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</si>
  <si>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</si>
  <si>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</si>
  <si>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</si>
  <si>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</si>
  <si>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</si>
  <si>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</si>
  <si>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</si>
  <si>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</si>
  <si>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</si>
  <si>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</si>
  <si>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</si>
  <si>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</si>
  <si>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</si>
  <si>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</si>
  <si>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</si>
  <si>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</si>
  <si>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</si>
  <si>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</si>
  <si>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</si>
  <si>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</si>
  <si>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</si>
  <si>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</si>
  <si>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</si>
  <si>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</si>
  <si>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</si>
  <si>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</si>
  <si>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</si>
  <si>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</si>
  <si>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</si>
  <si>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</si>
  <si>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</si>
  <si>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</si>
  <si>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</si>
  <si>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</si>
  <si>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</si>
  <si>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</si>
  <si>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</si>
  <si>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</si>
  <si>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</si>
  <si>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</si>
  <si>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</si>
  <si>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</si>
  <si>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</si>
  <si>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</si>
  <si>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</si>
  <si>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</si>
  <si>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</si>
  <si>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</si>
  <si>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</si>
  <si>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</si>
  <si>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</si>
  <si>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</si>
  <si>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</si>
  <si>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</si>
  <si>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</si>
  <si>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</si>
  <si>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</si>
  <si>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</si>
  <si>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</si>
  <si>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</si>
  <si>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</si>
  <si>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</si>
  <si>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</si>
  <si>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</si>
  <si>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</si>
  <si>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</si>
  <si>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</si>
  <si>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</si>
  <si>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</si>
  <si>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</si>
  <si>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</si>
  <si>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</si>
  <si>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</si>
  <si>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</si>
  <si>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</si>
  <si>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</si>
  <si>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</si>
  <si>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</si>
  <si>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</si>
  <si>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</si>
  <si>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</si>
  <si>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</si>
  <si>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</si>
  <si>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</si>
  <si>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</si>
  <si>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</si>
  <si>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</si>
  <si>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</si>
  <si>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</si>
  <si>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</si>
  <si>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</si>
  <si>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</si>
  <si>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</si>
  <si>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</si>
  <si>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</si>
  <si>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</si>
  <si>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</si>
  <si>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</si>
  <si>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</si>
  <si>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</si>
  <si>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</si>
  <si>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</si>
  <si>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</si>
  <si>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</si>
  <si>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</si>
  <si>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</si>
  <si>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</si>
  <si>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</si>
  <si>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</si>
  <si>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</si>
  <si>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</si>
  <si>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</si>
  <si>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</si>
  <si>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</si>
  <si>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</si>
  <si>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</si>
  <si>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</si>
  <si>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</si>
  <si>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</si>
  <si>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</si>
  <si>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</si>
  <si>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</si>
  <si>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</si>
  <si>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</si>
  <si>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</si>
  <si>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</si>
  <si>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</si>
  <si>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</si>
  <si>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</si>
  <si>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</si>
  <si>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</si>
  <si>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</si>
  <si>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</si>
  <si>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</si>
  <si>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</si>
  <si>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</si>
  <si>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</si>
  <si>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</si>
  <si>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</si>
  <si>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</si>
  <si>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</si>
  <si>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</si>
  <si>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</si>
  <si>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</si>
  <si>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</si>
  <si>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</si>
  <si>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</si>
  <si>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</si>
  <si>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</si>
  <si>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</si>
  <si>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</si>
  <si>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</si>
  <si>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</si>
  <si>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</si>
  <si>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</si>
  <si>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</si>
  <si>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</si>
  <si>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</si>
  <si>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</si>
  <si>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</si>
  <si>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</si>
  <si>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</si>
  <si>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</si>
  <si>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</si>
  <si>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</si>
  <si>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</si>
  <si>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</si>
  <si>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</si>
  <si>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</si>
  <si>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</si>
  <si>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</si>
  <si>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</si>
  <si>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</si>
  <si>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</si>
  <si>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</si>
  <si>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</si>
  <si>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</si>
  <si>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</si>
  <si>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</si>
  <si>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</si>
  <si>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</si>
  <si>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</si>
  <si>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</si>
  <si>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</si>
  <si>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</si>
  <si>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</si>
  <si>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</si>
  <si>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</si>
  <si>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</si>
  <si>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</si>
  <si>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</si>
  <si>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</si>
  <si>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</si>
  <si>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</si>
  <si>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</si>
  <si>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</si>
  <si>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</si>
  <si>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</si>
  <si>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</si>
  <si>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</si>
  <si>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</si>
  <si>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</si>
  <si>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</si>
  <si>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</si>
  <si>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</si>
  <si>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</si>
  <si>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</si>
  <si>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</si>
  <si>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</si>
  <si>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</si>
  <si>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</si>
  <si>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</si>
  <si>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</si>
  <si>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</si>
  <si>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</si>
  <si>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</si>
  <si>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</si>
  <si>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</si>
  <si>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</si>
  <si>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</si>
  <si>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</si>
  <si>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</si>
  <si>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</si>
  <si>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</si>
  <si>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</si>
  <si>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</si>
  <si>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</si>
  <si>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</si>
  <si>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</si>
  <si>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</si>
  <si>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</si>
  <si>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</si>
  <si>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</si>
  <si>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</si>
  <si>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</si>
  <si>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</si>
  <si>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</si>
  <si>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</si>
  <si>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</si>
  <si>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</si>
  <si>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</si>
  <si>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</si>
  <si>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</si>
  <si>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</si>
  <si>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</si>
  <si>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</si>
  <si>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</si>
  <si>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</si>
  <si>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</si>
  <si>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</si>
  <si>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</si>
  <si>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</si>
  <si>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</si>
  <si>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</si>
  <si>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</si>
  <si>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</si>
  <si>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</si>
  <si>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</si>
  <si>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</si>
  <si>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</si>
  <si>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</si>
  <si>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</si>
  <si>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</si>
  <si>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</si>
  <si>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</si>
  <si>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</si>
  <si>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</si>
  <si>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</si>
  <si>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</si>
  <si>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</si>
  <si>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</si>
  <si>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</si>
  <si>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</si>
  <si>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</si>
  <si>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</si>
  <si>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</si>
  <si>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</si>
  <si>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</si>
  <si>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</si>
  <si>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</si>
  <si>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</si>
  <si>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</si>
  <si>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</si>
  <si>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</si>
  <si>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</si>
  <si>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</si>
  <si>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</si>
  <si>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</si>
  <si>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</si>
  <si>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</si>
  <si>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</si>
  <si>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</si>
  <si>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</si>
  <si>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</si>
  <si>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</si>
  <si>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</si>
  <si>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</si>
  <si>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</si>
  <si>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</si>
  <si>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</si>
  <si>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</si>
  <si>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</si>
  <si>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</si>
  <si>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</si>
  <si>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</si>
  <si>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</si>
  <si>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</si>
  <si>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</si>
  <si>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</si>
  <si>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</si>
  <si>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</si>
  <si>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</si>
  <si>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</si>
  <si>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</si>
  <si>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</si>
  <si>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</si>
  <si>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</si>
  <si>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</si>
  <si>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</si>
  <si>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</si>
  <si>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</si>
  <si>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</si>
  <si>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</si>
  <si>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</si>
  <si>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</si>
  <si>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</si>
  <si>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</si>
  <si>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</si>
  <si>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</si>
  <si>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</si>
  <si>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</si>
  <si>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</si>
  <si>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</si>
  <si>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</si>
  <si>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</si>
  <si>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</si>
  <si>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</si>
  <si>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</si>
  <si>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</si>
  <si>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</si>
  <si>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</si>
  <si>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</si>
  <si>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</si>
  <si>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</si>
  <si>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</si>
  <si>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</si>
  <si>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</si>
  <si>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</si>
  <si>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</si>
  <si>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</si>
  <si>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</si>
  <si>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</si>
  <si>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</si>
  <si>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</si>
  <si>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</si>
  <si>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</si>
  <si>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</si>
  <si>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</si>
  <si>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</si>
  <si>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</si>
  <si>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</si>
  <si>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</si>
  <si>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</si>
  <si>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</si>
  <si>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</si>
  <si>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</si>
  <si>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</si>
  <si>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</si>
  <si>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</si>
  <si>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</si>
  <si>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</si>
  <si>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</si>
  <si>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</si>
  <si>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</si>
  <si>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</si>
  <si>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</si>
  <si>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</si>
  <si>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</si>
  <si>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</si>
  <si>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</si>
  <si>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</si>
  <si>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</si>
  <si>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</si>
  <si>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</si>
  <si>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</si>
  <si>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</si>
  <si>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</si>
  <si>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</si>
  <si>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</si>
  <si>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</si>
  <si>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</si>
  <si>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</si>
  <si>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</si>
  <si>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</si>
  <si>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</si>
  <si>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</si>
  <si>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</si>
  <si>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</si>
  <si>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</si>
  <si>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</si>
  <si>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</si>
  <si>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</si>
  <si>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</si>
  <si>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</si>
  <si>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</si>
  <si>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</si>
  <si>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</si>
  <si>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</si>
  <si>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</si>
  <si>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</si>
  <si>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</si>
  <si>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</si>
  <si>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</si>
  <si>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</si>
  <si>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</si>
  <si>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</si>
  <si>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</si>
  <si>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</si>
  <si>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</si>
  <si>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</si>
  <si>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</si>
  <si>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</si>
  <si>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</si>
  <si>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</si>
  <si>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</si>
  <si>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</si>
  <si>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</si>
  <si>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</si>
  <si>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</si>
  <si>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</si>
  <si>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</si>
  <si>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</si>
  <si>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</si>
  <si>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</si>
  <si>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</si>
  <si>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</si>
  <si>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</si>
  <si>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</si>
  <si>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</si>
  <si>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</si>
  <si>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</si>
  <si>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</si>
  <si>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</si>
  <si>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</si>
  <si>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</si>
  <si>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</si>
  <si>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</si>
  <si>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</si>
  <si>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</si>
  <si>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</si>
  <si>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</si>
  <si>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</si>
  <si>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</si>
  <si>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</si>
  <si>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</si>
  <si>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</si>
  <si>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</si>
  <si>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</si>
  <si>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</si>
  <si>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</si>
  <si>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</si>
  <si>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</si>
  <si>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</si>
  <si>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</si>
  <si>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</si>
  <si>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</si>
  <si>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</si>
  <si>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</si>
  <si>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</si>
  <si>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</si>
  <si>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</si>
  <si>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</si>
  <si>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</si>
  <si>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</si>
  <si>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</si>
  <si>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</si>
  <si>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</si>
  <si>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</si>
  <si>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</si>
  <si>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</si>
  <si>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</si>
  <si>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</si>
  <si>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</si>
  <si>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</si>
  <si>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</si>
  <si>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</si>
  <si>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</si>
  <si>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</si>
  <si>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</si>
  <si>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</si>
  <si>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</si>
  <si>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</si>
  <si>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</si>
  <si>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</si>
  <si>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</si>
  <si>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</si>
  <si>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</si>
  <si>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</si>
  <si>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</si>
  <si>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</si>
  <si>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</si>
  <si>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</si>
  <si>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</si>
  <si>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</si>
  <si>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</si>
  <si>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</si>
  <si>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</si>
  <si>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</si>
  <si>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</si>
  <si>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</si>
  <si>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</si>
  <si>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</si>
  <si>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</si>
  <si>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</si>
  <si>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</si>
  <si>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</si>
  <si>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</si>
  <si>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</si>
  <si>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</si>
  <si>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</si>
  <si>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</si>
  <si>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</si>
  <si>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</si>
  <si>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</si>
  <si>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</si>
  <si>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</si>
  <si>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</si>
  <si>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</si>
  <si>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</si>
  <si>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</si>
  <si>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</si>
  <si>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</si>
  <si>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</si>
  <si>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</si>
  <si>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</si>
  <si>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</si>
  <si>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</si>
  <si>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</si>
  <si>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</si>
  <si>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</si>
  <si>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</si>
  <si>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</si>
  <si>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</si>
  <si>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</si>
  <si>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</si>
  <si>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</si>
  <si>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</si>
  <si>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</si>
  <si>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</si>
  <si>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</si>
  <si>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</si>
  <si>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</si>
  <si>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</si>
  <si>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</si>
  <si>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</si>
  <si>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</si>
  <si>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</si>
  <si>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</si>
  <si>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</si>
  <si>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</si>
  <si>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</si>
  <si>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</si>
  <si>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</si>
  <si>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</si>
  <si>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</si>
  <si>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</si>
  <si>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</si>
  <si>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</si>
  <si>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</si>
  <si>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</si>
  <si>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</si>
  <si>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</si>
  <si>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</si>
  <si>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</si>
  <si>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</si>
  <si>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</si>
  <si>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</si>
  <si>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</si>
  <si>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</si>
  <si>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</si>
  <si>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</si>
  <si>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</si>
  <si>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</si>
  <si>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</si>
  <si>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</si>
  <si>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</si>
  <si>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</si>
  <si>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</si>
  <si>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</si>
  <si>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</si>
  <si>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</si>
  <si>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</si>
  <si>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</si>
  <si>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</si>
  <si>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</si>
  <si>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</si>
  <si>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</si>
  <si>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</si>
  <si>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</si>
  <si>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</si>
  <si>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</si>
  <si>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</si>
  <si>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</si>
  <si>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</si>
  <si>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</si>
  <si>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</si>
  <si>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</si>
  <si>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</si>
  <si>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</si>
  <si>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</si>
  <si>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</si>
  <si>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</si>
  <si>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</si>
  <si>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</si>
  <si>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</si>
  <si>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</si>
  <si>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</si>
  <si>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</si>
  <si>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</si>
  <si>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</si>
  <si>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</si>
  <si>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</si>
  <si>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</si>
  <si>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</si>
  <si>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</si>
  <si>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</si>
  <si>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</si>
  <si>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</si>
  <si>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</si>
  <si>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</si>
  <si>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</si>
  <si>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</si>
  <si>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</si>
  <si>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</si>
  <si>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</si>
  <si>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</si>
  <si>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</si>
  <si>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</si>
  <si>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</si>
  <si>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</si>
  <si>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</si>
  <si>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</si>
  <si>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</si>
  <si>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</si>
  <si>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</si>
  <si>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</si>
  <si>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</si>
  <si>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</si>
  <si>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</si>
  <si>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</si>
  <si>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</si>
  <si>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</si>
  <si>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</si>
  <si>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</si>
  <si>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</si>
  <si>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</si>
  <si>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</si>
  <si>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</si>
  <si>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</si>
  <si>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</si>
  <si>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</si>
  <si>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</si>
  <si>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</si>
  <si>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</si>
  <si>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</si>
  <si>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</si>
  <si>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</si>
  <si>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</si>
  <si>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</si>
  <si>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</si>
  <si>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</si>
  <si>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</si>
  <si>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</si>
  <si>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</si>
  <si>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</si>
  <si>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</si>
  <si>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</si>
  <si>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</si>
  <si>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</si>
  <si>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</si>
  <si>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</si>
  <si>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</si>
  <si>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</si>
  <si>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</si>
  <si>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</si>
  <si>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</si>
  <si>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</si>
  <si>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</si>
  <si>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</si>
  <si>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</si>
  <si>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</si>
  <si>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</si>
  <si>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</si>
  <si>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</si>
  <si>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</si>
  <si>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</si>
  <si>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</si>
  <si>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</si>
  <si>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</si>
  <si>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</si>
  <si>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</si>
  <si>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</si>
  <si>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</si>
  <si>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</si>
  <si>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</si>
  <si>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</si>
  <si>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</si>
  <si>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</si>
  <si>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</si>
  <si>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</si>
  <si>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</si>
  <si>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</si>
  <si>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</si>
  <si>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</si>
  <si>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</si>
  <si>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</si>
  <si>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</si>
  <si>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</si>
  <si>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</si>
  <si>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</si>
  <si>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</si>
  <si>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</si>
  <si>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</si>
  <si>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</si>
  <si>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</si>
  <si>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</si>
  <si>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</si>
  <si>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</si>
  <si>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</si>
  <si>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</si>
  <si>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</si>
  <si>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</si>
  <si>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</si>
  <si>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</si>
  <si>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</si>
  <si>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</si>
  <si>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</si>
  <si>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</si>
  <si>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</si>
  <si>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</si>
  <si>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</si>
  <si>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</si>
  <si>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</si>
  <si>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</si>
  <si>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</si>
  <si>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</si>
  <si>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</si>
  <si>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</si>
  <si>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</si>
  <si>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</si>
  <si>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</si>
  <si>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</si>
  <si>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</si>
  <si>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</si>
  <si>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</si>
  <si>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</si>
  <si>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</si>
  <si>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</si>
  <si>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</si>
  <si>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</si>
  <si>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</si>
  <si>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</si>
  <si>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</si>
  <si>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</si>
  <si>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</si>
  <si>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</si>
  <si>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</si>
  <si>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</si>
  <si>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</si>
  <si>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</si>
  <si>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</si>
  <si>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</si>
  <si>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</si>
  <si>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</si>
  <si>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</si>
  <si>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</si>
  <si>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</si>
  <si>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</si>
  <si>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</si>
  <si>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</si>
  <si>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</si>
  <si>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</si>
  <si>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</si>
  <si>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</si>
  <si>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</si>
  <si>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</si>
  <si>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</si>
  <si>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</si>
  <si>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</si>
  <si>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</si>
  <si>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</si>
  <si>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</si>
  <si>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</si>
  <si>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</si>
  <si>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</si>
  <si>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</si>
  <si>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</si>
  <si>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</si>
  <si>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</si>
  <si>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</si>
  <si>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</si>
  <si>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</si>
  <si>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</si>
  <si>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</si>
  <si>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</si>
  <si>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</si>
  <si>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</si>
  <si>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</si>
  <si>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</si>
  <si>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</si>
  <si>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</si>
  <si>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</si>
  <si>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</si>
  <si>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</si>
  <si>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</si>
  <si>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</si>
  <si>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</si>
  <si>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</si>
  <si>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</si>
  <si>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</si>
  <si>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</si>
  <si>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</si>
  <si>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</si>
  <si>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</si>
  <si>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</si>
  <si>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</si>
  <si>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</si>
  <si>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</si>
  <si>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</si>
  <si>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</si>
  <si>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</si>
  <si>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</si>
  <si>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</si>
  <si>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</si>
  <si>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</si>
  <si>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</si>
  <si>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</si>
  <si>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</si>
  <si>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</si>
  <si>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</si>
  <si>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</si>
  <si>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</si>
  <si>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</si>
  <si>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</si>
  <si>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</si>
  <si>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</si>
  <si>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</si>
  <si>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</si>
  <si>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</si>
  <si>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</si>
  <si>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</si>
  <si>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</si>
  <si>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</si>
  <si>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</si>
  <si>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</si>
  <si>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</si>
  <si>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</si>
  <si>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</si>
  <si>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</si>
  <si>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</si>
  <si>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</si>
  <si>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</si>
  <si>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</si>
  <si>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</si>
  <si>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</si>
  <si>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</si>
  <si>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</si>
  <si>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</si>
  <si>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</si>
  <si>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</si>
  <si>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</si>
  <si>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</si>
  <si>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</si>
  <si>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</si>
  <si>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</si>
  <si>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</si>
  <si>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</si>
  <si>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</si>
  <si>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</si>
  <si>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</si>
  <si>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</si>
  <si>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</si>
  <si>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</si>
  <si>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</si>
  <si>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</si>
  <si>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</si>
  <si>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</si>
  <si>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</si>
  <si>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</si>
  <si>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</si>
  <si>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</si>
  <si>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</si>
  <si>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</si>
  <si>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</si>
  <si>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</si>
  <si>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</si>
  <si>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</si>
  <si>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</si>
  <si>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</si>
  <si>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</si>
  <si>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</si>
  <si>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</si>
  <si>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</si>
  <si>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</si>
  <si>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</si>
  <si>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</si>
  <si>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</si>
  <si>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</si>
  <si>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</si>
  <si>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</si>
  <si>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</si>
  <si>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</si>
  <si>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</si>
  <si>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</si>
  <si>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</si>
  <si>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</si>
  <si>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</si>
  <si>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</si>
  <si>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</si>
  <si>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</si>
  <si>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</si>
  <si>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</si>
  <si>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</si>
  <si>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</si>
  <si>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</si>
  <si>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</si>
  <si>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</si>
  <si>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</si>
  <si>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</si>
  <si>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</si>
  <si>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</si>
  <si>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</si>
  <si>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</si>
  <si>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</si>
  <si>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</si>
  <si>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</si>
  <si>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</si>
  <si>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</si>
  <si>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</si>
  <si>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</si>
  <si>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</si>
  <si>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</si>
  <si>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</si>
  <si>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</si>
  <si>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</si>
  <si>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</si>
  <si>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</si>
  <si>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</si>
  <si>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</si>
  <si>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</si>
  <si>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</si>
  <si>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</si>
  <si>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</si>
  <si>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</si>
  <si>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</si>
  <si>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</si>
  <si>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</si>
  <si>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</si>
  <si>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</si>
  <si>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</si>
  <si>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</si>
  <si>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</si>
  <si>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</si>
  <si>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</si>
  <si>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</si>
  <si>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</si>
  <si>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</si>
  <si>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</si>
  <si>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</si>
  <si>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</si>
  <si>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</si>
  <si>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</si>
  <si>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</si>
  <si>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</si>
  <si>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</si>
  <si>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</si>
  <si>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</si>
  <si>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</si>
  <si>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</si>
  <si>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</si>
  <si>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</si>
  <si>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</si>
  <si>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</si>
  <si>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</si>
  <si>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</si>
  <si>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</si>
  <si>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</si>
  <si>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</si>
  <si>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</si>
  <si>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</si>
  <si>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</si>
  <si>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</si>
  <si>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</si>
  <si>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</si>
  <si>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</si>
  <si>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</si>
  <si>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</si>
  <si>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</si>
  <si>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</si>
  <si>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</si>
  <si>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</si>
  <si>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</si>
  <si>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</si>
  <si>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</si>
  <si>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</si>
  <si>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</si>
  <si>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</si>
  <si>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</si>
  <si>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</si>
  <si>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</si>
  <si>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</si>
  <si>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</si>
  <si>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</si>
  <si>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</si>
  <si>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</si>
  <si>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</si>
  <si>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</si>
  <si>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</si>
  <si>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</si>
  <si>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</si>
  <si>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</si>
  <si>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</si>
  <si>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</si>
  <si>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</si>
  <si>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</si>
  <si>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</si>
  <si>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</si>
  <si>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</si>
  <si>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</si>
  <si>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</si>
  <si>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</si>
  <si>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</si>
  <si>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</si>
  <si>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</si>
  <si>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</si>
  <si>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</si>
  <si>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</si>
  <si>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</si>
  <si>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</si>
  <si>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</si>
  <si>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</si>
  <si>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</si>
  <si>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</si>
  <si>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</si>
  <si>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</si>
  <si>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</si>
  <si>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</si>
  <si>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</si>
  <si>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</si>
  <si>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</si>
  <si>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</si>
  <si>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</si>
  <si>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</si>
  <si>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</si>
  <si>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</si>
  <si>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</si>
  <si>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</si>
  <si>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</si>
  <si>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</si>
  <si>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</si>
  <si>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</si>
  <si>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</si>
  <si>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</si>
  <si>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</si>
  <si>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</si>
  <si>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</si>
  <si>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</si>
  <si>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</si>
  <si>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</si>
  <si>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</si>
  <si>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</si>
  <si>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</si>
  <si>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</si>
  <si>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</si>
  <si>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</si>
  <si>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</si>
  <si>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</si>
  <si>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</si>
  <si>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</si>
  <si>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</si>
  <si>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</si>
  <si>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</si>
  <si>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</si>
  <si>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</si>
  <si>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</si>
  <si>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</si>
  <si>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</si>
  <si>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</si>
  <si>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</si>
  <si>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</si>
  <si>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</si>
  <si>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</si>
  <si>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</si>
  <si>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</si>
  <si>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</si>
  <si>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</si>
  <si>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</si>
  <si>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</si>
  <si>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</si>
  <si>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</si>
  <si>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</si>
  <si>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</si>
  <si>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</si>
  <si>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</si>
  <si>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</si>
  <si>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</si>
  <si>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</si>
  <si>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</si>
  <si>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</si>
  <si>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</si>
  <si>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</si>
  <si>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</si>
  <si>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</si>
  <si>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</si>
  <si>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</si>
  <si>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</si>
  <si>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</si>
  <si>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</si>
  <si>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</si>
  <si>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</si>
  <si>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</si>
  <si>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</si>
  <si>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</si>
  <si>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</si>
  <si>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</si>
  <si>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</si>
  <si>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</si>
  <si>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</si>
  <si>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</si>
  <si>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</si>
  <si>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</si>
  <si>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</si>
  <si>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</si>
  <si>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</si>
  <si>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</si>
  <si>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</si>
  <si>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</si>
  <si>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</si>
  <si>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</si>
  <si>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</si>
  <si>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</si>
  <si>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</si>
  <si>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</si>
  <si>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</si>
  <si>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</si>
  <si>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</si>
  <si>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</si>
  <si>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</si>
  <si>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</si>
  <si>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</si>
  <si>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</si>
  <si>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</si>
  <si>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</si>
  <si>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</si>
  <si>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</si>
  <si>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</si>
  <si>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</si>
  <si>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</si>
  <si>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</si>
  <si>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</si>
  <si>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</si>
  <si>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</si>
  <si>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</si>
  <si>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</si>
  <si>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</si>
  <si>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</si>
  <si>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</si>
  <si>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</si>
  <si>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</si>
  <si>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</si>
  <si>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</si>
  <si>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</si>
  <si>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</si>
  <si>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</si>
  <si>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</si>
  <si>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</si>
  <si>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</si>
  <si>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</si>
  <si>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</si>
  <si>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</si>
  <si>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</si>
  <si>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</si>
  <si>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</si>
  <si>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</si>
  <si>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</si>
  <si>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</si>
  <si>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</si>
  <si>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</si>
  <si>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</si>
  <si>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</si>
  <si>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</si>
  <si>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</si>
  <si>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</si>
  <si>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</si>
  <si>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</si>
  <si>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</si>
  <si>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</si>
  <si>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</si>
  <si>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</si>
  <si>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</si>
  <si>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</si>
  <si>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</si>
  <si>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</si>
  <si>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</si>
  <si>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</si>
  <si>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</si>
  <si>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</si>
  <si>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</si>
  <si>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</si>
  <si>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</si>
  <si>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</si>
  <si>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</si>
  <si>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</si>
  <si>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</si>
  <si>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</si>
  <si>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</si>
  <si>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</si>
  <si>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</si>
  <si>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</si>
  <si>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</si>
  <si>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</si>
  <si>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</si>
  <si>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</si>
  <si>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</si>
  <si>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</si>
  <si>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</si>
  <si>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</si>
  <si>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</si>
  <si>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</si>
  <si>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</si>
  <si>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</si>
  <si>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</si>
  <si>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</si>
  <si>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</si>
  <si>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</si>
  <si>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</si>
  <si>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</si>
  <si>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</si>
  <si>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</si>
  <si>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</si>
  <si>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</si>
  <si>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</si>
  <si>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</si>
  <si>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</si>
  <si>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</si>
  <si>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</si>
  <si>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</si>
  <si>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</si>
  <si>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</si>
  <si>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</si>
  <si>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</si>
  <si>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</si>
  <si>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</si>
  <si>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</si>
  <si>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</si>
  <si>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</si>
  <si>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</si>
  <si>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</si>
  <si>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</si>
  <si>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</si>
  <si>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</si>
  <si>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</si>
  <si>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</si>
  <si>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</si>
  <si>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</si>
  <si>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</si>
  <si>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</si>
  <si>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</si>
  <si>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</si>
  <si>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</si>
  <si>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</si>
  <si>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</si>
  <si>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</si>
  <si>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</si>
  <si>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</si>
  <si>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</si>
  <si>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</si>
  <si>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</si>
  <si>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</si>
  <si>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</si>
  <si>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</si>
  <si>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</si>
  <si>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</si>
  <si>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</si>
  <si>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</si>
  <si>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</si>
  <si>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</si>
  <si>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</si>
  <si>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</si>
  <si>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</si>
  <si>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</si>
  <si>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</si>
  <si>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</si>
  <si>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</si>
  <si>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</si>
  <si>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</si>
  <si>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</si>
  <si>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</si>
  <si>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</si>
  <si>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</si>
  <si>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</si>
  <si>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</si>
  <si>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</si>
  <si>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</si>
  <si>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</si>
  <si>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</si>
  <si>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</si>
  <si>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</si>
  <si>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</si>
  <si>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</si>
  <si>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</si>
  <si>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</si>
  <si>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</si>
  <si>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</si>
  <si>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</si>
  <si>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</si>
  <si>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</si>
  <si>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</si>
  <si>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</si>
  <si>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</si>
  <si>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</si>
  <si>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</si>
  <si>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</si>
  <si>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</si>
  <si>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</si>
  <si>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</si>
  <si>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</si>
  <si>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</si>
  <si>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</si>
  <si>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</si>
  <si>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</si>
  <si>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</si>
  <si>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</si>
  <si>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</si>
  <si>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</si>
  <si>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</si>
  <si>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</si>
  <si>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</si>
  <si>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</si>
  <si>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</si>
  <si>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</si>
  <si>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</si>
  <si>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</si>
  <si>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</si>
  <si>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</si>
  <si>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</si>
  <si>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</si>
  <si>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</si>
  <si>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</si>
  <si>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</si>
  <si>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</si>
  <si>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</si>
  <si>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</si>
  <si>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</si>
  <si>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</si>
  <si>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</si>
  <si>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</si>
  <si>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</si>
  <si>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</si>
  <si>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</si>
  <si>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</si>
  <si>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</si>
  <si>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</si>
  <si>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</si>
  <si>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</si>
  <si>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</si>
  <si>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</si>
  <si>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</si>
  <si>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</si>
  <si>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</si>
  <si>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</si>
  <si>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</si>
  <si>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</si>
  <si>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</si>
  <si>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</si>
  <si>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</si>
  <si>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</si>
  <si>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</si>
  <si>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</si>
  <si>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</si>
  <si>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</si>
  <si>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</si>
  <si>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</si>
  <si>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</si>
  <si>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</si>
  <si>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</si>
  <si>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</si>
  <si>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</si>
  <si>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</si>
  <si>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</si>
  <si>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</si>
  <si>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</si>
  <si>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</si>
  <si>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</si>
  <si>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</si>
  <si>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</si>
  <si>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</si>
  <si>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</si>
  <si>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</si>
  <si>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</si>
  <si>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</si>
  <si>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</si>
  <si>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</si>
  <si>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</si>
  <si>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</si>
  <si>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</si>
  <si>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</si>
  <si>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</si>
  <si>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</si>
  <si>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</si>
  <si>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</si>
  <si>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</si>
  <si>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</si>
  <si>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</si>
  <si>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</si>
  <si>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</si>
  <si>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</si>
  <si>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</si>
  <si>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</si>
  <si>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</si>
  <si>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</si>
  <si>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</si>
  <si>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</si>
  <si>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</si>
  <si>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</si>
  <si>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</si>
  <si>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</si>
  <si>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</si>
  <si>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</si>
  <si>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</si>
  <si>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</si>
  <si>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</si>
  <si>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</si>
  <si>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</si>
  <si>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</si>
  <si>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</si>
  <si>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</si>
  <si>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</si>
  <si>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</si>
  <si>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</si>
  <si>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</si>
  <si>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</si>
  <si>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</si>
  <si>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</si>
  <si>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</si>
  <si>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</si>
  <si>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</si>
  <si>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</si>
  <si>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</si>
  <si>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</si>
  <si>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</si>
  <si>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</si>
  <si>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</si>
  <si>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</si>
  <si>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</si>
  <si>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</si>
  <si>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</si>
  <si>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</si>
  <si>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</si>
  <si>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</si>
  <si>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</si>
  <si>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</si>
  <si>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</si>
  <si>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</si>
  <si>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</si>
  <si>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</si>
  <si>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</si>
  <si>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</si>
  <si>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</si>
  <si>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</si>
  <si>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</si>
  <si>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</si>
  <si>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</si>
  <si>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</si>
  <si>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</si>
  <si>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</si>
  <si>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</si>
  <si>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</si>
  <si>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</si>
  <si>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</si>
  <si>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</si>
  <si>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</si>
  <si>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</si>
  <si>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</si>
  <si>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</si>
  <si>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</si>
  <si>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</si>
  <si>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</si>
  <si>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</si>
  <si>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</si>
  <si>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</si>
  <si>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</si>
  <si>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</si>
  <si>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</si>
  <si>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</si>
  <si>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</si>
  <si>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</si>
  <si>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</si>
  <si>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</si>
  <si>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</si>
  <si>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</si>
  <si>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</si>
  <si>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</si>
  <si>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</si>
  <si>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</si>
  <si>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</si>
  <si>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</si>
  <si>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</si>
  <si>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</si>
  <si>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</si>
  <si>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</si>
  <si>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</si>
  <si>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</si>
  <si>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</si>
  <si>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</si>
  <si>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</si>
  <si>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</si>
  <si>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</si>
  <si>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</si>
  <si>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</si>
  <si>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</si>
  <si>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</si>
  <si>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</si>
  <si>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</si>
  <si>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</si>
  <si>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</si>
  <si>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</si>
  <si>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</si>
  <si>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</si>
  <si>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</si>
  <si>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</si>
  <si>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</si>
  <si>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</si>
  <si>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</si>
  <si>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</si>
  <si>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</si>
  <si>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</si>
  <si>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</si>
  <si>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</si>
  <si>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</si>
  <si>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</si>
  <si>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</si>
  <si>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</si>
  <si>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</si>
  <si>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</si>
  <si>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</si>
  <si>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</si>
  <si>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</si>
  <si>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</si>
  <si>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</si>
  <si>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</si>
  <si>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</si>
  <si>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</si>
  <si>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</si>
  <si>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</si>
  <si>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</si>
  <si>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</si>
  <si>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</si>
  <si>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</si>
  <si>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</si>
  <si>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</si>
  <si>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</si>
  <si>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</si>
  <si>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</si>
  <si>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</si>
  <si>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</si>
  <si>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</si>
  <si>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</si>
  <si>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</si>
  <si>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</si>
  <si>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</si>
  <si>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</si>
  <si>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</si>
  <si>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</si>
  <si>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</si>
  <si>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</si>
  <si>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</si>
  <si>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</si>
  <si>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</si>
  <si>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</si>
  <si>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</si>
  <si>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</si>
  <si>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</si>
  <si>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</si>
  <si>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</si>
  <si>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</si>
  <si>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</si>
  <si>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</si>
  <si>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</si>
  <si>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</si>
  <si>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</si>
  <si>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</si>
  <si>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</si>
  <si>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</si>
  <si>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</si>
  <si>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</si>
  <si>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</si>
  <si>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</si>
  <si>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</si>
  <si>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</si>
  <si>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</si>
  <si>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</si>
  <si>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</si>
  <si>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</si>
  <si>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</si>
  <si>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</si>
  <si>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</si>
  <si>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</si>
  <si>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</si>
  <si>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</si>
  <si>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</si>
  <si>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</si>
  <si>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</si>
  <si>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</si>
  <si>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</si>
  <si>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</si>
  <si>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</si>
  <si>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</si>
  <si>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</si>
  <si>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</si>
  <si>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</si>
  <si>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</si>
  <si>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</si>
  <si>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</si>
  <si>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</si>
  <si>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</si>
  <si>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</si>
  <si>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</si>
  <si>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</si>
  <si>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</si>
  <si>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</si>
  <si>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</si>
  <si>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</si>
  <si>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</si>
  <si>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</si>
  <si>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</si>
  <si>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</si>
  <si>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</si>
  <si>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</si>
  <si>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</si>
  <si>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</si>
  <si>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</si>
  <si>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</si>
  <si>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</si>
  <si>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</si>
  <si>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</si>
  <si>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</si>
  <si>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</si>
  <si>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</si>
  <si>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</si>
  <si>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</si>
  <si>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</si>
  <si>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</si>
  <si>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</si>
  <si>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</si>
  <si>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</si>
  <si>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</si>
  <si>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</si>
  <si>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</si>
  <si>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</si>
  <si>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</si>
  <si>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</si>
  <si>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</si>
  <si>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</si>
  <si>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</si>
  <si>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</si>
  <si>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</si>
  <si>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</si>
  <si>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</si>
  <si>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</si>
  <si>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</si>
  <si>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</si>
  <si>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</si>
  <si>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</si>
  <si>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</si>
  <si>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</si>
  <si>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</si>
  <si>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</si>
  <si>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</si>
  <si>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</si>
  <si>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</si>
  <si>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</si>
  <si>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</si>
  <si>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</si>
  <si>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</si>
  <si>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</si>
  <si>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</si>
  <si>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</si>
  <si>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</si>
  <si>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</si>
  <si>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</si>
  <si>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</si>
  <si>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</si>
  <si>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</si>
  <si>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</si>
  <si>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</si>
  <si>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</si>
  <si>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</si>
  <si>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</si>
  <si>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</si>
  <si>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</si>
  <si>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</si>
  <si>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</si>
  <si>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</si>
  <si>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</si>
  <si>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</si>
  <si>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</si>
  <si>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</si>
  <si>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</si>
  <si>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</si>
  <si>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</si>
  <si>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</si>
  <si>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</si>
  <si>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</si>
  <si>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</si>
  <si>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</si>
  <si>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</si>
  <si>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</si>
  <si>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</si>
  <si>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</si>
  <si>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</si>
  <si>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</si>
  <si>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</si>
  <si>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</si>
  <si>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</si>
  <si>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</si>
  <si>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</si>
  <si>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</si>
  <si>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</si>
  <si>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</si>
  <si>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</si>
  <si>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</si>
  <si>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</si>
  <si>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</si>
  <si>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</si>
  <si>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</si>
  <si>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</si>
  <si>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</si>
  <si>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</si>
  <si>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</si>
  <si>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</si>
  <si>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</si>
  <si>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</si>
  <si>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</si>
  <si>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</si>
  <si>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</si>
  <si>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</si>
  <si>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</si>
  <si>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</si>
  <si>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</si>
  <si>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</si>
  <si>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</si>
  <si>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</si>
  <si>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</si>
  <si>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</si>
  <si>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</si>
  <si>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</si>
  <si>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</si>
  <si>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</si>
  <si>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</si>
  <si>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</si>
  <si>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</si>
  <si>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</si>
  <si>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</si>
  <si>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</si>
  <si>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</si>
  <si>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</si>
  <si>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</si>
  <si>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</si>
  <si>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</si>
  <si>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</si>
  <si>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</si>
  <si>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</si>
  <si>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</si>
  <si>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</si>
  <si>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</si>
  <si>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</si>
  <si>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</si>
  <si>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</si>
  <si>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</si>
  <si>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</si>
  <si>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</si>
  <si>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</si>
  <si>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</si>
  <si>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</si>
  <si>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</si>
  <si>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</si>
  <si>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</si>
  <si>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</si>
  <si>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</si>
  <si>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</si>
  <si>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</si>
  <si>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</si>
  <si>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</si>
  <si>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</si>
  <si>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</si>
  <si>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</si>
  <si>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</si>
  <si>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</si>
  <si>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</si>
  <si>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</si>
  <si>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</si>
  <si>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</si>
  <si>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</si>
  <si>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</si>
  <si>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</si>
  <si>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</si>
  <si>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</si>
  <si>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</si>
  <si>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</si>
  <si>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</si>
  <si>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</si>
  <si>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</si>
  <si>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</si>
  <si>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</si>
  <si>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</si>
  <si>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</si>
  <si>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</si>
  <si>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</si>
  <si>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</si>
  <si>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</si>
  <si>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</si>
  <si>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</si>
  <si>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</si>
  <si>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</si>
  <si>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</si>
  <si>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</si>
  <si>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</si>
  <si>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</si>
  <si>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</si>
  <si>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</si>
  <si>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</si>
  <si>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</si>
  <si>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</si>
  <si>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</si>
  <si>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</si>
  <si>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</si>
  <si>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</si>
  <si>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</si>
  <si>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</si>
  <si>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</si>
  <si>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</si>
  <si>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</si>
  <si>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</si>
  <si>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</si>
  <si>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</si>
  <si>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</si>
  <si>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</si>
  <si>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</si>
  <si>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</si>
  <si>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</si>
  <si>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</si>
  <si>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</si>
  <si>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</si>
  <si>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</si>
  <si>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</si>
  <si>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</si>
  <si>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</si>
  <si>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</si>
  <si>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</si>
  <si>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</si>
  <si>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</si>
  <si>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</si>
  <si>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</si>
  <si>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</si>
  <si>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</si>
  <si>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</si>
  <si>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</si>
  <si>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</si>
  <si>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</si>
  <si>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</si>
  <si>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</si>
  <si>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</si>
  <si>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</si>
  <si>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</si>
  <si>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</si>
  <si>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</si>
  <si>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</si>
  <si>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</si>
  <si>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</si>
  <si>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</si>
  <si>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</si>
  <si>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</si>
  <si>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</si>
  <si>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</si>
  <si>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</si>
  <si>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</si>
  <si>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</si>
  <si>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</si>
  <si>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</si>
  <si>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</si>
  <si>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</si>
  <si>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</si>
  <si>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</si>
  <si>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</si>
  <si>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</si>
  <si>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</si>
  <si>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</si>
  <si>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</si>
  <si>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</si>
  <si>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</si>
  <si>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</si>
  <si>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</si>
  <si>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</si>
  <si>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</si>
  <si>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</si>
  <si>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</si>
  <si>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</si>
  <si>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</si>
  <si>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</si>
  <si>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</si>
  <si>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</si>
  <si>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</si>
  <si>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</si>
  <si>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</si>
  <si>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</si>
  <si>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</si>
  <si>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</si>
  <si>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</si>
  <si>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</si>
  <si>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</si>
  <si>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</si>
  <si>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</si>
  <si>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</si>
  <si>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</si>
  <si>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</si>
  <si>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</si>
  <si>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</si>
  <si>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</si>
  <si>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</si>
  <si>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</si>
  <si>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</si>
  <si>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</si>
  <si>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</si>
  <si>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</si>
  <si>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</si>
  <si>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</si>
  <si>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</si>
  <si>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</si>
  <si>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</si>
  <si>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</si>
  <si>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</si>
  <si>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</si>
  <si>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</si>
  <si>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</si>
  <si>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</si>
  <si>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</si>
  <si>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</si>
  <si>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</si>
  <si>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</si>
  <si>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</si>
  <si>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</si>
  <si>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</si>
  <si>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</si>
  <si>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</si>
  <si>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</si>
  <si>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</si>
  <si>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</si>
  <si>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</si>
  <si>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</si>
  <si>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</si>
  <si>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</si>
  <si>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</si>
  <si>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</si>
  <si>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</si>
  <si>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</si>
  <si>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</si>
  <si>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</si>
  <si>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</si>
  <si>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</si>
  <si>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</si>
  <si>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</si>
  <si>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</si>
  <si>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</si>
  <si>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</si>
  <si>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</si>
  <si>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</si>
  <si>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</si>
  <si>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</si>
  <si>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</si>
  <si>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</si>
  <si>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</si>
  <si>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</si>
  <si>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</si>
  <si>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</si>
  <si>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</si>
  <si>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</si>
  <si>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</si>
  <si>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</si>
  <si>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</si>
  <si>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</si>
  <si>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</si>
  <si>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</si>
  <si>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</si>
  <si>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</si>
  <si>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</si>
  <si>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</si>
  <si>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</si>
  <si>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</si>
  <si>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</si>
  <si>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</si>
  <si>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</si>
  <si>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</si>
  <si>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</si>
  <si>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</si>
  <si>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</si>
  <si>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</si>
  <si>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</si>
  <si>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</si>
  <si>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</si>
  <si>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</si>
  <si>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</si>
  <si>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</si>
  <si>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</si>
  <si>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</si>
  <si>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</si>
  <si>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</si>
  <si>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</si>
  <si>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</si>
  <si>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</si>
  <si>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</si>
  <si>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</si>
  <si>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</si>
  <si>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</si>
  <si>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</si>
  <si>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</si>
  <si>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</si>
  <si>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</si>
  <si>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</si>
  <si>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</si>
  <si>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</si>
  <si>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</si>
  <si>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</si>
  <si>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</si>
  <si>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</si>
  <si>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</si>
  <si>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</si>
  <si>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</si>
  <si>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</si>
  <si>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</si>
  <si>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</si>
  <si>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</si>
  <si>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</si>
  <si>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</si>
  <si>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</si>
  <si>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</si>
  <si>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</si>
  <si>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</si>
  <si>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</si>
  <si>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</si>
  <si>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</si>
  <si>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</si>
  <si>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</si>
  <si>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</si>
  <si>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</si>
  <si>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</si>
  <si>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</si>
  <si>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</si>
  <si>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</si>
  <si>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</si>
  <si>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</si>
  <si>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</si>
  <si>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</si>
  <si>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</si>
  <si>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</si>
  <si>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</si>
  <si>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</si>
  <si>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</si>
  <si>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</si>
  <si>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</si>
  <si>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</si>
  <si>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</si>
  <si>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</si>
  <si>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</si>
  <si>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</si>
  <si>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</si>
  <si>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</si>
  <si>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</si>
  <si>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</si>
  <si>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</si>
  <si>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</si>
  <si>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</si>
  <si>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</si>
  <si>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</si>
  <si>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</si>
  <si>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</si>
  <si>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</si>
  <si>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</si>
  <si>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</si>
  <si>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</si>
  <si>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</si>
  <si>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</si>
  <si>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</si>
  <si>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</si>
  <si>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</si>
  <si>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</si>
  <si>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</si>
  <si>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</si>
  <si>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</si>
  <si>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</si>
  <si>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</si>
  <si>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</si>
  <si>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</si>
  <si>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</si>
  <si>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</si>
  <si>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</si>
  <si>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</si>
  <si>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</si>
  <si>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</si>
  <si>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</si>
  <si>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</si>
  <si>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</si>
  <si>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</si>
  <si>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</si>
  <si>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</si>
  <si>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</si>
  <si>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</si>
  <si>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</si>
  <si>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</si>
  <si>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</si>
  <si>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</si>
  <si>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</si>
  <si>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</si>
  <si>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</si>
  <si>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</si>
  <si>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</si>
  <si>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</si>
  <si>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</si>
  <si>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</si>
  <si>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</si>
  <si>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</si>
  <si>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</si>
  <si>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</si>
  <si>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</si>
  <si>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</si>
  <si>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</si>
  <si>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</si>
  <si>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</si>
  <si>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</si>
  <si>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</si>
  <si>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</si>
  <si>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</si>
  <si>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</si>
  <si>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</si>
  <si>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</si>
  <si>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</si>
  <si>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</si>
  <si>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</si>
  <si>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</si>
  <si>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</si>
  <si>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</si>
  <si>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</si>
  <si>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</si>
  <si>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</si>
  <si>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</si>
  <si>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</si>
  <si>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</si>
  <si>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</si>
  <si>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</si>
  <si>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</si>
  <si>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</si>
  <si>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</si>
  <si>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</si>
  <si>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</si>
  <si>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</si>
  <si>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</si>
  <si>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</si>
  <si>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</si>
  <si>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</si>
  <si>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</si>
  <si>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</si>
  <si>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</si>
  <si>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</si>
  <si>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</si>
  <si>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</si>
  <si>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</si>
  <si>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</si>
  <si>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</si>
  <si>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</si>
  <si>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</si>
  <si>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</si>
  <si>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</si>
  <si>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</si>
  <si>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</si>
  <si>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</si>
  <si>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</si>
  <si>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</si>
  <si>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</si>
  <si>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</si>
  <si>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</si>
  <si>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</si>
  <si>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</si>
  <si>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</si>
  <si>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</si>
  <si>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</si>
  <si>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</si>
  <si>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</si>
  <si>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</si>
  <si>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</si>
  <si>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</si>
  <si>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</si>
  <si>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</si>
  <si>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</si>
  <si>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</si>
  <si>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</si>
  <si>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</si>
  <si>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</si>
  <si>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</si>
  <si>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</si>
  <si>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</si>
  <si>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</si>
  <si>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</si>
  <si>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</si>
  <si>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</si>
  <si>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</si>
  <si>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</si>
  <si>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</si>
  <si>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</si>
  <si>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</si>
  <si>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</si>
  <si>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</si>
  <si>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</si>
  <si>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</si>
  <si>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</si>
  <si>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</si>
  <si>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</si>
  <si>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</si>
  <si>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</si>
  <si>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</si>
  <si>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</si>
  <si>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</si>
  <si>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</si>
  <si>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</si>
  <si>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</si>
  <si>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</si>
  <si>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</si>
  <si>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</si>
  <si>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</si>
  <si>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</si>
  <si>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</si>
  <si>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</si>
  <si>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</si>
  <si>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</si>
  <si>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</si>
  <si>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</si>
  <si>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</si>
  <si>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</si>
  <si>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</si>
  <si>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</si>
  <si>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</si>
  <si>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</si>
  <si>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</si>
  <si>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</si>
  <si>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</si>
  <si>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</si>
  <si>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</si>
  <si>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</si>
  <si>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</si>
  <si>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</si>
  <si>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</si>
  <si>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</si>
  <si>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</si>
  <si>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</si>
  <si>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</si>
  <si>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</si>
  <si>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</si>
  <si>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</si>
  <si>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</si>
  <si>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</si>
  <si>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</si>
  <si>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</si>
  <si>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</si>
  <si>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</si>
  <si>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</si>
  <si>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</si>
  <si>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</si>
  <si>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</si>
  <si>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</si>
  <si>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</si>
  <si>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</si>
  <si>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</si>
  <si>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</si>
  <si>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</si>
  <si>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</si>
  <si>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</si>
  <si>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</si>
  <si>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</si>
  <si>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</si>
  <si>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</si>
  <si>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</si>
  <si>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</si>
  <si>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</si>
  <si>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</si>
  <si>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</si>
  <si>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</si>
  <si>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</si>
  <si>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</si>
  <si>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</si>
  <si>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</si>
  <si>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</si>
  <si>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</si>
  <si>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</si>
  <si>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</si>
  <si>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</si>
  <si>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</si>
  <si>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</si>
  <si>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</si>
  <si>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</si>
  <si>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</si>
  <si>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</si>
  <si>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</si>
  <si>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</si>
  <si>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</si>
  <si>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</si>
  <si>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</si>
  <si>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</si>
  <si>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</si>
  <si>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</si>
  <si>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</si>
  <si>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</si>
  <si>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</si>
  <si>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</si>
  <si>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</si>
  <si>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</si>
  <si>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</si>
  <si>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</si>
  <si>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</si>
  <si>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</si>
  <si>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</si>
  <si>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</si>
  <si>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</si>
  <si>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</si>
  <si>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</si>
  <si>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</si>
  <si>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</si>
  <si>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</si>
  <si>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</si>
  <si>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</si>
  <si>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</si>
  <si>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</si>
  <si>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</si>
  <si>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</si>
  <si>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</si>
  <si>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</si>
  <si>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</si>
  <si>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</si>
  <si>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</si>
  <si>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</si>
  <si>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</si>
  <si>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</si>
  <si>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</si>
  <si>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</si>
  <si>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</si>
  <si>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</si>
  <si>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</si>
  <si>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</si>
  <si>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</si>
  <si>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</si>
  <si>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</si>
  <si>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</si>
  <si>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</si>
  <si>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</si>
  <si>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</si>
  <si>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</si>
  <si>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</si>
  <si>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</si>
  <si>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</si>
  <si>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</si>
  <si>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</si>
  <si>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</si>
  <si>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</si>
  <si>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</si>
  <si>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</si>
  <si>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</si>
  <si>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</si>
  <si>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</si>
  <si>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</si>
  <si>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</si>
  <si>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</si>
  <si>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</si>
  <si>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</si>
  <si>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</si>
  <si>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</si>
  <si>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</si>
  <si>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</si>
  <si>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</si>
  <si>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</si>
  <si>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</si>
  <si>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</si>
  <si>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</si>
  <si>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</si>
  <si>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</si>
  <si>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</si>
  <si>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</si>
  <si>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</si>
  <si>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</si>
  <si>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</si>
  <si>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</si>
  <si>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</si>
  <si>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</si>
  <si>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</si>
  <si>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</si>
  <si>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</si>
  <si>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</si>
  <si>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</si>
  <si>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</si>
  <si>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</si>
  <si>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</si>
  <si>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</si>
  <si>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</si>
  <si>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</si>
  <si>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</si>
  <si>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</si>
  <si>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</si>
  <si>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</si>
  <si>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</si>
  <si>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</si>
  <si>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</si>
  <si>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</si>
  <si>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</si>
  <si>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</si>
  <si>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</si>
  <si>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</si>
  <si>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</si>
  <si>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</si>
  <si>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</si>
  <si>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</si>
  <si>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</si>
  <si>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</si>
  <si>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</si>
  <si>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</si>
  <si>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</si>
  <si>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</si>
  <si>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</si>
  <si>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</si>
  <si>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</si>
  <si>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</si>
  <si>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</si>
  <si>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</si>
  <si>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</si>
  <si>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</si>
  <si>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</si>
  <si>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</si>
  <si>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</si>
  <si>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</si>
  <si>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</si>
  <si>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</si>
  <si>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</si>
  <si>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</si>
  <si>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</si>
  <si>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</si>
  <si>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</si>
  <si>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</si>
  <si>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</si>
  <si>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</si>
  <si>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</si>
  <si>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</si>
  <si>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</si>
  <si>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</si>
  <si>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</si>
  <si>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</si>
  <si>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</si>
  <si>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</si>
  <si>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</si>
  <si>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</si>
  <si>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</si>
  <si>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</si>
  <si>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</si>
  <si>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</si>
  <si>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</si>
  <si>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</si>
  <si>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</si>
  <si>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</si>
  <si>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</si>
  <si>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</si>
  <si>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</si>
  <si>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</si>
  <si>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</si>
  <si>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</si>
  <si>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</si>
  <si>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</si>
  <si>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</si>
  <si>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</si>
  <si>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</si>
  <si>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</si>
  <si>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</si>
  <si>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</si>
  <si>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</si>
  <si>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</si>
  <si>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</si>
  <si>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</si>
  <si>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</si>
  <si>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</si>
  <si>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</si>
  <si>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</si>
  <si>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</si>
  <si>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</si>
  <si>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</si>
  <si>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</si>
  <si>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</si>
  <si>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</si>
  <si>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</si>
  <si>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</si>
  <si>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</si>
  <si>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</si>
  <si>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</si>
  <si>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</si>
  <si>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</si>
  <si>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</si>
  <si>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</si>
  <si>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</si>
  <si>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</si>
  <si>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</si>
  <si>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</si>
  <si>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</si>
  <si>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</si>
  <si>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</si>
  <si>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</si>
  <si>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</si>
  <si>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</si>
  <si>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</si>
  <si>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</si>
  <si>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</si>
  <si>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</si>
  <si>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</si>
  <si>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</si>
  <si>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</si>
  <si>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</si>
  <si>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</si>
  <si>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</si>
  <si>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</si>
  <si>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</si>
  <si>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</si>
  <si>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</si>
  <si>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</si>
  <si>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</si>
  <si>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</si>
  <si>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</si>
  <si>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</si>
  <si>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</si>
  <si>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</si>
  <si>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</si>
  <si>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</si>
  <si>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</si>
  <si>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</si>
  <si>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</si>
  <si>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</si>
  <si>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</si>
  <si>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</si>
  <si>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</si>
  <si>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</si>
  <si>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</si>
  <si>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</si>
  <si>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</si>
  <si>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</si>
  <si>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</si>
  <si>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</si>
  <si>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</si>
  <si>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</si>
  <si>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</si>
  <si>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</si>
  <si>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</si>
  <si>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</si>
  <si>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</si>
  <si>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</si>
  <si>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</si>
  <si>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</si>
  <si>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</si>
  <si>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</si>
  <si>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</si>
  <si>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</si>
  <si>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</si>
  <si>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</si>
  <si>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</si>
  <si>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</si>
  <si>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</si>
  <si>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</si>
  <si>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</si>
  <si>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</si>
  <si>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</si>
  <si>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</si>
  <si>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</si>
  <si>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</si>
  <si>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</si>
  <si>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</si>
  <si>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</si>
  <si>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</si>
  <si>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</si>
  <si>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</si>
  <si>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</si>
  <si>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</si>
  <si>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</si>
  <si>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</si>
  <si>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</si>
  <si>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</si>
  <si>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</si>
  <si>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</si>
  <si>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</si>
  <si>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</si>
  <si>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</si>
  <si>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</si>
  <si>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</si>
  <si>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</si>
  <si>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</si>
  <si>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</si>
  <si>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</si>
  <si>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</si>
  <si>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</si>
  <si>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</si>
  <si>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</si>
  <si>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</si>
  <si>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</si>
  <si>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</si>
  <si>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</si>
  <si>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</si>
  <si>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</si>
  <si>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</si>
  <si>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</si>
  <si>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</si>
  <si>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</si>
  <si>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</si>
  <si>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</si>
  <si>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</si>
  <si>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</si>
  <si>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</si>
  <si>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</si>
  <si>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</si>
  <si>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</si>
  <si>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</si>
  <si>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</si>
  <si>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</si>
  <si>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</si>
  <si>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</si>
  <si>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</si>
  <si>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</si>
  <si>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</si>
  <si>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</si>
  <si>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</si>
  <si>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</si>
  <si>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</si>
  <si>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</si>
  <si>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</si>
  <si>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</si>
  <si>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</si>
  <si>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</si>
  <si>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</si>
  <si>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</si>
  <si>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</si>
  <si>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</si>
  <si>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</si>
  <si>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</si>
  <si>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</si>
  <si>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</si>
  <si>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</si>
  <si>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</si>
  <si>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</si>
  <si>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</si>
  <si>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</si>
  <si>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</si>
  <si>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</si>
  <si>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</si>
  <si>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</si>
  <si>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</si>
  <si>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</si>
  <si>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</si>
  <si>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</si>
  <si>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</si>
  <si>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</si>
  <si>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</si>
  <si>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</si>
  <si>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</si>
  <si>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</si>
  <si>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</si>
  <si>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</si>
  <si>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</si>
  <si>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</si>
  <si>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</si>
  <si>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</si>
  <si>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</si>
  <si>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</si>
  <si>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</si>
  <si>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</si>
  <si>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</si>
  <si>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</si>
  <si>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</si>
  <si>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</si>
  <si>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</si>
  <si>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</si>
  <si>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</si>
  <si>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</si>
  <si>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</si>
  <si>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</si>
  <si>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</si>
  <si>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</si>
  <si>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</si>
  <si>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</si>
  <si>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</si>
  <si>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</si>
  <si>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</si>
  <si>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</si>
  <si>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</si>
  <si>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</si>
  <si>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</si>
  <si>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</si>
  <si>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</si>
  <si>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</si>
  <si>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</si>
  <si>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</si>
  <si>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</si>
  <si>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</si>
  <si>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</si>
  <si>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</si>
  <si>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</si>
  <si>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</si>
  <si>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</si>
  <si>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</si>
  <si>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</si>
  <si>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</si>
  <si>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</si>
  <si>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</si>
  <si>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</si>
  <si>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</si>
  <si>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</si>
  <si>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</si>
  <si>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</si>
  <si>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</si>
  <si>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</si>
  <si>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</si>
  <si>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</si>
  <si>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</si>
  <si>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</si>
  <si>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</si>
  <si>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</si>
  <si>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</si>
  <si>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</si>
  <si>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</si>
  <si>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</si>
  <si>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</si>
  <si>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</si>
  <si>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</si>
  <si>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</si>
  <si>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</si>
  <si>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</si>
  <si>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</si>
  <si>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</si>
  <si>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</si>
  <si>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</si>
  <si>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</si>
  <si>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</si>
  <si>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</si>
  <si>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</si>
  <si>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</si>
  <si>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</si>
  <si>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</si>
  <si>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</si>
  <si>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</si>
  <si>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</si>
  <si>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</si>
  <si>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</si>
  <si>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</si>
  <si>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</si>
  <si>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</si>
  <si>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</si>
  <si>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</si>
  <si>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</si>
  <si>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</si>
  <si>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</si>
  <si>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</si>
  <si>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</si>
  <si>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</si>
  <si>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</si>
  <si>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</si>
  <si>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</si>
  <si>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</si>
  <si>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</si>
  <si>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</si>
  <si>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</si>
  <si>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</si>
  <si>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</si>
  <si>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</si>
  <si>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</si>
  <si>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</si>
  <si>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</si>
  <si>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</si>
  <si>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</si>
  <si>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</si>
  <si>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</si>
  <si>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</si>
  <si>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</si>
  <si>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</si>
  <si>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</si>
  <si>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</si>
  <si>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</si>
  <si>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</si>
  <si>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</si>
  <si>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</si>
  <si>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</si>
  <si>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</si>
  <si>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</si>
  <si>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</si>
  <si>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</si>
  <si>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</si>
  <si>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</si>
  <si>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</si>
  <si>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</si>
  <si>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</si>
  <si>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</si>
  <si>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</si>
  <si>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</si>
  <si>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</si>
  <si>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</si>
  <si>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</si>
  <si>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</si>
  <si>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</si>
  <si>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</si>
  <si>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</si>
  <si>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</si>
  <si>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</si>
  <si>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</si>
  <si>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</si>
  <si>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</si>
  <si>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</si>
  <si>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</si>
  <si>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</si>
  <si>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</si>
  <si>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</si>
  <si>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</si>
  <si>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</si>
  <si>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</si>
  <si>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</si>
  <si>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</si>
  <si>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</si>
  <si>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</si>
  <si>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</si>
  <si>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</si>
  <si>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</si>
  <si>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</si>
  <si>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</si>
  <si>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</si>
  <si>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</si>
  <si>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</si>
  <si>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</si>
  <si>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</si>
  <si>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</si>
  <si>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</si>
  <si>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</si>
  <si>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</si>
  <si>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</si>
  <si>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</si>
  <si>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</si>
  <si>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</si>
  <si>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</si>
  <si>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</si>
  <si>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</si>
  <si>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</si>
  <si>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</si>
  <si>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</si>
  <si>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</si>
  <si>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</si>
  <si>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</si>
  <si>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</si>
  <si>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</si>
  <si>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</si>
  <si>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</si>
  <si>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</si>
  <si>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</si>
  <si>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</si>
  <si>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</si>
  <si>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</si>
  <si>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</si>
  <si>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</si>
  <si>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</si>
  <si>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</si>
  <si>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</si>
  <si>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</si>
  <si>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</si>
  <si>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</si>
  <si>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</si>
  <si>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</si>
  <si>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</si>
  <si>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</si>
  <si>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</si>
  <si>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</si>
  <si>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</si>
  <si>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</si>
  <si>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</si>
  <si>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</si>
  <si>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</si>
  <si>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</si>
  <si>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</si>
  <si>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</si>
  <si>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</si>
  <si>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</si>
  <si>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</si>
  <si>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</si>
  <si>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</si>
  <si>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</si>
  <si>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</si>
  <si>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</si>
  <si>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</si>
  <si>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</si>
  <si>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</si>
  <si>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</si>
  <si>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</si>
  <si>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</si>
  <si>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</si>
  <si>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</si>
  <si>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</si>
  <si>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</si>
  <si>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</si>
  <si>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</si>
  <si>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</si>
  <si>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</si>
  <si>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</si>
  <si>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</si>
  <si>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</si>
  <si>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</si>
  <si>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</si>
  <si>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</si>
  <si>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</si>
  <si>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</si>
  <si>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</si>
  <si>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</si>
  <si>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</si>
  <si>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</si>
  <si>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</si>
  <si>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</si>
  <si>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</si>
  <si>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</si>
  <si>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</si>
  <si>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</si>
  <si>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</si>
  <si>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</si>
  <si>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</si>
  <si>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</si>
  <si>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</si>
  <si>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</si>
  <si>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</si>
  <si>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</si>
  <si>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</si>
  <si>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</si>
  <si>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</si>
  <si>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</si>
  <si>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</si>
  <si>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</si>
  <si>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</si>
  <si>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</si>
  <si>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</si>
  <si>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</si>
  <si>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</si>
  <si>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</si>
  <si>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</si>
  <si>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</si>
  <si>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</si>
  <si>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</si>
  <si>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</si>
  <si>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</si>
  <si>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</si>
  <si>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</si>
  <si>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</si>
  <si>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</si>
  <si>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</si>
  <si>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</si>
  <si>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</si>
  <si>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</si>
  <si>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</si>
  <si>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</si>
  <si>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</si>
  <si>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</si>
  <si>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</si>
  <si>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</si>
  <si>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</si>
  <si>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</si>
  <si>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</si>
  <si>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</si>
  <si>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</si>
  <si>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</si>
  <si>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</si>
  <si>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</si>
  <si>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</si>
  <si>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</si>
  <si>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</si>
  <si>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</si>
  <si>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</si>
  <si>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</si>
  <si>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</si>
  <si>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</si>
  <si>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</si>
  <si>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</si>
  <si>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</si>
  <si>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</si>
  <si>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</si>
  <si>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</si>
  <si>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</si>
  <si>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</si>
  <si>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</si>
  <si>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</si>
  <si>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</si>
  <si>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</si>
  <si>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</si>
  <si>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</si>
  <si>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</si>
  <si>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</si>
  <si>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</si>
  <si>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</si>
  <si>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</si>
  <si>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</si>
  <si>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</si>
  <si>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</si>
  <si>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</si>
  <si>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</si>
  <si>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</si>
  <si>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</si>
  <si>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</si>
  <si>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</si>
  <si>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</si>
  <si>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</si>
  <si>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</si>
  <si>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</si>
  <si>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</si>
  <si>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</si>
  <si>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</si>
  <si>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</si>
  <si>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</si>
  <si>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</si>
  <si>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</si>
  <si>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</si>
  <si>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</si>
  <si>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</si>
  <si>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</si>
  <si>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</si>
  <si>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</si>
  <si>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</si>
  <si>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</si>
  <si>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</si>
  <si>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</si>
  <si>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</si>
  <si>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</si>
  <si>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</si>
  <si>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</si>
  <si>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</si>
  <si>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</si>
  <si>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</si>
  <si>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</si>
  <si>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</si>
  <si>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</si>
  <si>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</si>
  <si>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</si>
  <si>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</si>
  <si>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</si>
  <si>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</si>
  <si>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</si>
  <si>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</si>
  <si>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</si>
  <si>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</si>
  <si>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</si>
  <si>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</si>
  <si>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</si>
  <si>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</si>
  <si>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</si>
  <si>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</si>
  <si>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</si>
  <si>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</si>
  <si>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</si>
  <si>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</si>
  <si>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</si>
  <si>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</si>
  <si>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</si>
  <si>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</si>
  <si>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</si>
  <si>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</si>
  <si>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</si>
  <si>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</si>
  <si>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</si>
  <si>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</si>
  <si>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</si>
  <si>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</si>
  <si>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</si>
  <si>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</si>
  <si>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</si>
  <si>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</si>
  <si>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</si>
  <si>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</si>
  <si>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</si>
  <si>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</si>
  <si>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</si>
  <si>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</si>
  <si>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</si>
  <si>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</si>
  <si>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</si>
  <si>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</si>
  <si>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</si>
  <si>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</si>
  <si>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</si>
  <si>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</si>
  <si>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</si>
  <si>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</si>
  <si>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</si>
  <si>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</si>
  <si>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</si>
  <si>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</si>
  <si>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</si>
  <si>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</si>
  <si>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</si>
  <si>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</si>
  <si>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</si>
  <si>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</si>
  <si>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</si>
  <si>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</si>
  <si>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</si>
  <si>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</si>
  <si>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</si>
  <si>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</si>
  <si>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</si>
  <si>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</si>
  <si>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</si>
  <si>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</si>
  <si>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</si>
  <si>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</si>
  <si>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</si>
  <si>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</si>
  <si>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</si>
  <si>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</si>
  <si>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</si>
  <si>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</si>
  <si>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</si>
  <si>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</si>
  <si>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</si>
  <si>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</si>
  <si>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</si>
  <si>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</si>
  <si>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</si>
  <si>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</si>
  <si>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</si>
  <si>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</si>
  <si>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</si>
  <si>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</si>
  <si>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</si>
  <si>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</si>
  <si>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</si>
  <si>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</si>
  <si>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</si>
  <si>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</si>
  <si>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</si>
  <si>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</si>
  <si>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</si>
  <si>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</si>
  <si>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</si>
  <si>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</si>
  <si>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</si>
  <si>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</si>
  <si>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</si>
  <si>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</si>
  <si>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</si>
  <si>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</si>
  <si>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</si>
  <si>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</si>
  <si>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</si>
  <si>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</si>
  <si>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</si>
  <si>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</si>
  <si>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</si>
  <si>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</si>
  <si>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</si>
  <si>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</si>
  <si>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</si>
  <si>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</si>
  <si>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</si>
  <si>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</si>
  <si>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</si>
  <si>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</si>
  <si>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</si>
  <si>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</si>
  <si>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</si>
  <si>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</si>
  <si>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</si>
  <si>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</si>
  <si>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</si>
  <si>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</si>
  <si>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</si>
  <si>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</si>
  <si>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</si>
  <si>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</si>
  <si>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</si>
  <si>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</si>
  <si>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</si>
  <si>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</si>
  <si>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</si>
  <si>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</si>
  <si>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</si>
  <si>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</si>
  <si>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</si>
  <si>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</si>
  <si>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</si>
  <si>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</si>
  <si>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</si>
  <si>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</si>
  <si>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</si>
  <si>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</si>
  <si>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</si>
  <si>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</si>
  <si>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</si>
  <si>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</si>
  <si>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</si>
  <si>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</si>
  <si>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</si>
  <si>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</si>
  <si>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</si>
  <si>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</si>
  <si>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</si>
  <si>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</si>
  <si>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</si>
  <si>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</si>
  <si>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</si>
  <si>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</si>
  <si>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</si>
  <si>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</si>
  <si>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</si>
  <si>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</si>
  <si>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</si>
  <si>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</si>
  <si>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</si>
  <si>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</si>
  <si>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</si>
  <si>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</si>
  <si>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</si>
  <si>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</si>
  <si>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</si>
  <si>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</si>
  <si>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</si>
  <si>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</si>
  <si>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</si>
  <si>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</si>
  <si>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</si>
  <si>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</si>
  <si>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</si>
  <si>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</si>
  <si>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</si>
  <si>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</si>
  <si>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</si>
  <si>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</si>
  <si>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</si>
  <si>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</si>
  <si>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</si>
  <si>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</si>
  <si>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</si>
  <si>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</si>
  <si>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</si>
  <si>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</si>
  <si>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</si>
  <si>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</si>
  <si>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</si>
  <si>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</si>
  <si>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</si>
  <si>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</si>
  <si>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</si>
  <si>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</si>
  <si>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</si>
  <si>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</si>
  <si>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</si>
  <si>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</si>
  <si>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</si>
  <si>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</si>
  <si>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</si>
  <si>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</si>
  <si>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</si>
  <si>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</si>
  <si>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</si>
  <si>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</si>
  <si>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</si>
  <si>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</si>
  <si>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</si>
  <si>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</si>
  <si>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</si>
  <si>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</si>
  <si>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</si>
  <si>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</si>
  <si>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</si>
  <si>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</si>
  <si>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</si>
  <si>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</si>
  <si>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</si>
  <si>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</si>
  <si>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</si>
  <si>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</si>
  <si>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</si>
  <si>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</si>
  <si>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</si>
  <si>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</si>
  <si>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</si>
  <si>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</si>
  <si>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</si>
  <si>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</si>
  <si>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</si>
  <si>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</si>
  <si>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</si>
  <si>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</si>
  <si>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</si>
  <si>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</si>
  <si>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</si>
  <si>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</si>
  <si>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</si>
  <si>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</si>
  <si>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</si>
  <si>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</si>
  <si>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</si>
  <si>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</si>
  <si>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</si>
  <si>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</si>
  <si>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</si>
  <si>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</si>
  <si>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</si>
  <si>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</si>
  <si>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</si>
  <si>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</si>
  <si>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</si>
  <si>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</si>
  <si>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</si>
  <si>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</si>
  <si>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</si>
  <si>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</si>
  <si>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</si>
  <si>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</si>
  <si>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</si>
  <si>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</si>
  <si>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</si>
  <si>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</si>
  <si>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</si>
  <si>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</si>
  <si>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</si>
  <si>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</si>
  <si>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</si>
  <si>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</si>
  <si>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</si>
  <si>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</si>
  <si>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</si>
  <si>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</si>
  <si>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</si>
  <si>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</si>
  <si>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</si>
  <si>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</si>
  <si>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</si>
  <si>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</si>
  <si>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</si>
  <si>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</si>
  <si>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</si>
  <si>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</si>
  <si>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</si>
  <si>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</si>
  <si>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</si>
  <si>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</si>
  <si>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</si>
  <si>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</si>
  <si>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</si>
  <si>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</si>
  <si>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</si>
  <si>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</si>
  <si>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</si>
  <si>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</si>
  <si>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</si>
  <si>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</si>
  <si>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</si>
  <si>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</si>
  <si>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</si>
  <si>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</si>
  <si>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</si>
  <si>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</si>
  <si>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</si>
  <si>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</si>
  <si>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</si>
  <si>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</si>
  <si>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</si>
  <si>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</si>
  <si>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</si>
  <si>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</si>
  <si>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</si>
  <si>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</si>
  <si>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</si>
  <si>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</si>
  <si>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</si>
  <si>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</si>
  <si>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</si>
  <si>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</si>
  <si>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</si>
  <si>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</si>
  <si>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</si>
  <si>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</si>
  <si>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</si>
  <si>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</si>
  <si>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</si>
  <si>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</si>
  <si>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</si>
  <si>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</si>
  <si>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</si>
  <si>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</si>
  <si>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</si>
  <si>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</si>
  <si>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</si>
  <si>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</si>
  <si>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</si>
  <si>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</si>
  <si>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</si>
  <si>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</si>
  <si>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</si>
  <si>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</si>
  <si>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</si>
  <si>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</si>
  <si>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</si>
  <si>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</si>
  <si>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</si>
  <si>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</si>
  <si>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</si>
  <si>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</si>
  <si>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</si>
  <si>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</si>
  <si>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</si>
  <si>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</si>
  <si>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</si>
  <si>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</si>
  <si>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</si>
  <si>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</si>
  <si>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</si>
  <si>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</si>
  <si>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</si>
  <si>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</si>
  <si>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</si>
  <si>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</si>
  <si>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</si>
  <si>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</si>
  <si>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</si>
  <si>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</si>
  <si>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</si>
  <si>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</si>
  <si>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</si>
  <si>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</si>
  <si>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</si>
  <si>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</si>
  <si>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</si>
  <si>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</si>
  <si>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</si>
  <si>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</si>
  <si>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</si>
  <si>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</si>
  <si>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</si>
  <si>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</si>
  <si>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</si>
  <si>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</si>
  <si>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</si>
  <si>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</si>
  <si>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</si>
  <si>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</si>
  <si>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</si>
  <si>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</si>
  <si>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</si>
  <si>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</si>
  <si>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</si>
  <si>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</si>
  <si>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</si>
  <si>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</si>
  <si>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</si>
  <si>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</si>
  <si>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</si>
  <si>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</si>
  <si>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</si>
  <si>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</si>
  <si>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</si>
  <si>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</si>
  <si>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</si>
  <si>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</si>
  <si>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</si>
  <si>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</si>
  <si>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</si>
  <si>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</si>
  <si>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</si>
  <si>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</si>
  <si>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</si>
  <si>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</si>
  <si>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</si>
  <si>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</si>
  <si>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</si>
  <si>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</si>
  <si>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</si>
  <si>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</si>
  <si>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</si>
  <si>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</si>
  <si>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</si>
  <si>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</si>
  <si>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</si>
  <si>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</si>
  <si>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</si>
  <si>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</si>
  <si>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</si>
  <si>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</si>
  <si>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</si>
  <si>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</si>
  <si>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</si>
  <si>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</si>
  <si>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</si>
  <si>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</si>
  <si>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</si>
  <si>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</si>
  <si>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</si>
  <si>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</si>
  <si>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</si>
  <si>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</si>
  <si>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</si>
  <si>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</si>
  <si>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</si>
  <si>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</si>
  <si>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</si>
  <si>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</si>
  <si>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</si>
  <si>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</si>
  <si>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</si>
  <si>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</si>
  <si>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</si>
  <si>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</si>
  <si>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</si>
  <si>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</si>
  <si>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</si>
  <si>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</si>
  <si>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</si>
  <si>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</si>
  <si>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</si>
  <si>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</si>
  <si>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</si>
  <si>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</si>
  <si>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</si>
  <si>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</si>
  <si>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</si>
  <si>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</si>
  <si>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</si>
  <si>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</si>
  <si>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</si>
  <si>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</si>
  <si>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</si>
  <si>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</si>
  <si>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</si>
  <si>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</si>
  <si>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</si>
  <si>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</si>
  <si>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</si>
  <si>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</si>
  <si>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</si>
  <si>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</si>
  <si>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</si>
  <si>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</si>
  <si>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</si>
  <si>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</si>
  <si>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</si>
  <si>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</si>
  <si>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</si>
  <si>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</si>
  <si>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</si>
  <si>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</si>
  <si>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</si>
  <si>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</si>
  <si>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</si>
  <si>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</si>
  <si>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</si>
  <si>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</si>
  <si>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</si>
  <si>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</si>
  <si>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</si>
  <si>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</si>
  <si>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</si>
  <si>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</si>
  <si>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</si>
  <si>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</si>
  <si>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</si>
  <si>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</si>
  <si>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</si>
  <si>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</si>
  <si>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</si>
  <si>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</si>
  <si>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</si>
  <si>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</si>
  <si>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</si>
  <si>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</si>
  <si>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</si>
  <si>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</si>
  <si>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</si>
  <si>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</si>
  <si>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</si>
  <si>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</si>
  <si>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</si>
  <si>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</si>
  <si>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</si>
  <si>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</si>
  <si>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</si>
  <si>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</si>
  <si>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</si>
  <si>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</si>
  <si>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</si>
  <si>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</si>
  <si>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</si>
  <si>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</si>
  <si>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</si>
  <si>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</si>
  <si>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</si>
  <si>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</si>
  <si>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</si>
  <si>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</si>
  <si>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</si>
  <si>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</si>
  <si>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</si>
  <si>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</si>
  <si>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</si>
  <si>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</si>
  <si>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</si>
  <si>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</si>
  <si>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</si>
  <si>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</si>
  <si>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</si>
  <si>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</si>
  <si>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</si>
  <si>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</si>
  <si>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</si>
  <si>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</si>
  <si>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</si>
  <si>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</si>
  <si>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</si>
  <si>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</si>
  <si>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</si>
  <si>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</si>
  <si>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</si>
  <si>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</si>
  <si>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</si>
  <si>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</si>
  <si>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</si>
  <si>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</si>
  <si>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</si>
  <si>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</si>
  <si>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</si>
  <si>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</si>
  <si>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</si>
  <si>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</si>
  <si>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</si>
  <si>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</si>
  <si>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</si>
  <si>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</si>
  <si>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</si>
  <si>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</si>
  <si>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</si>
  <si>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</si>
  <si>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</si>
  <si>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</si>
  <si>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</si>
  <si>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</si>
  <si>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</si>
  <si>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</si>
  <si>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</si>
  <si>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</si>
  <si>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</si>
  <si>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</si>
  <si>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</si>
  <si>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</si>
  <si>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</si>
  <si>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</si>
  <si>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</si>
  <si>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</si>
  <si>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</si>
  <si>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</si>
  <si>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</si>
  <si>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</si>
  <si>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</si>
  <si>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</si>
  <si>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</si>
  <si>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</si>
  <si>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</si>
  <si>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</si>
  <si>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</si>
  <si>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</si>
  <si>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</si>
  <si>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</si>
  <si>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</si>
  <si>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</si>
  <si>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</si>
  <si>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</si>
  <si>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</si>
  <si>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</si>
  <si>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</si>
  <si>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</si>
  <si>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</si>
  <si>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</si>
  <si>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</si>
  <si>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</si>
  <si>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</si>
  <si>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</si>
  <si>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</si>
  <si>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</si>
  <si>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</si>
  <si>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</si>
  <si>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</si>
  <si>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</si>
  <si>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</si>
  <si>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</si>
  <si>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</si>
  <si>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</si>
  <si>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</si>
  <si>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</si>
  <si>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</si>
  <si>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</si>
  <si>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</si>
  <si>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</si>
  <si>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</si>
  <si>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</si>
  <si>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</si>
  <si>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</si>
  <si>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</si>
  <si>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</si>
  <si>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</si>
  <si>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</si>
  <si>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</si>
  <si>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</si>
  <si>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</si>
  <si>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</si>
  <si>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</si>
  <si>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</si>
  <si>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</si>
  <si>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</si>
  <si>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</si>
  <si>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</si>
  <si>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</si>
  <si>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</si>
  <si>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</si>
  <si>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</si>
  <si>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</si>
  <si>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</si>
  <si>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</si>
  <si>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</si>
  <si>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</si>
  <si>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</si>
  <si>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</si>
  <si>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</si>
  <si>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</si>
  <si>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</si>
  <si>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</si>
  <si>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</si>
  <si>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</si>
  <si>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</si>
  <si>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</si>
  <si>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</si>
  <si>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</si>
  <si>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</si>
  <si>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</si>
  <si>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</si>
  <si>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</si>
  <si>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</si>
  <si>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</si>
  <si>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</si>
  <si>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</si>
  <si>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</si>
  <si>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</si>
  <si>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</si>
  <si>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</si>
  <si>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</si>
  <si>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</si>
  <si>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</si>
  <si>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</si>
  <si>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</si>
  <si>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</si>
  <si>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</si>
  <si>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</si>
  <si>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</si>
  <si>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</si>
  <si>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</si>
  <si>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</si>
  <si>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</si>
  <si>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</si>
  <si>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</si>
  <si>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</si>
  <si>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</si>
  <si>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</si>
  <si>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</si>
  <si>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</si>
  <si>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</si>
  <si>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</si>
  <si>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</si>
  <si>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</si>
  <si>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</si>
  <si>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</si>
  <si>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</si>
  <si>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</si>
  <si>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</si>
  <si>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</si>
  <si>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</si>
  <si>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</si>
  <si>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</si>
  <si>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</si>
  <si>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</si>
  <si>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</si>
  <si>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</si>
  <si>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</si>
  <si>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</si>
  <si>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</si>
  <si>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</si>
  <si>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</si>
  <si>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</si>
  <si>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</si>
  <si>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</si>
  <si>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</si>
  <si>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</si>
  <si>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</si>
  <si>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</si>
  <si>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</si>
  <si>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</si>
  <si>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</si>
  <si>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</si>
  <si>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</si>
  <si>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</si>
  <si>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</si>
  <si>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</si>
  <si>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</si>
  <si>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</si>
  <si>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</si>
  <si>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</si>
  <si>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</si>
  <si>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</si>
  <si>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</si>
  <si>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</si>
  <si>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</si>
  <si>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</si>
  <si>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</si>
  <si>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</si>
  <si>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</si>
  <si>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</si>
  <si>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</si>
  <si>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</si>
  <si>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</si>
  <si>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</si>
  <si>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</si>
  <si>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</si>
  <si>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</si>
  <si>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</si>
  <si>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</si>
  <si>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</si>
  <si>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</si>
  <si>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</si>
  <si>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</si>
  <si>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</si>
  <si>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</si>
  <si>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</si>
  <si>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</si>
  <si>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</si>
  <si>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</si>
  <si>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</si>
  <si>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</si>
  <si>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</si>
  <si>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</si>
  <si>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</si>
  <si>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</si>
  <si>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</si>
  <si>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</si>
  <si>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</si>
  <si>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</si>
  <si>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</si>
  <si>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</si>
  <si>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</si>
  <si>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</si>
  <si>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</si>
  <si>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</si>
  <si>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</si>
  <si>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</si>
  <si>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</si>
  <si>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</si>
  <si>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</si>
  <si>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</si>
  <si>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</si>
  <si>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</si>
  <si>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</si>
  <si>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</si>
  <si>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</si>
  <si>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</si>
  <si>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</si>
  <si>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</si>
  <si>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</si>
  <si>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</si>
  <si>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</si>
  <si>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</si>
  <si>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</si>
  <si>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</si>
  <si>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</si>
  <si>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</si>
  <si>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</si>
  <si>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</si>
  <si>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</si>
  <si>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</si>
  <si>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</si>
  <si>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</si>
  <si>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</si>
  <si>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</si>
  <si>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</si>
  <si>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</si>
  <si>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</si>
  <si>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</si>
  <si>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</si>
  <si>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</si>
  <si>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</si>
  <si>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</si>
  <si>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</si>
  <si>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</si>
  <si>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</si>
  <si>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</si>
  <si>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</si>
  <si>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</si>
  <si>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</si>
  <si>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</si>
  <si>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</si>
  <si>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</si>
  <si>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</si>
  <si>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</si>
  <si>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</si>
  <si>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</si>
  <si>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</si>
  <si>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</si>
  <si>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</si>
  <si>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</si>
  <si>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</si>
  <si>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</si>
  <si>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</si>
  <si>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</si>
  <si>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</si>
  <si>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</si>
  <si>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</si>
  <si>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</si>
  <si>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</si>
  <si>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</si>
  <si>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</si>
  <si>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</si>
  <si>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</si>
  <si>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</si>
  <si>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</si>
  <si>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</si>
  <si>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</si>
  <si>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</si>
  <si>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</si>
  <si>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</si>
  <si>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</si>
  <si>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</si>
  <si>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</si>
  <si>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</si>
  <si>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</si>
  <si>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</si>
  <si>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</si>
  <si>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</si>
  <si>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</si>
  <si>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</si>
  <si>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</si>
  <si>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</si>
  <si>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</si>
  <si>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</si>
  <si>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</si>
  <si>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</si>
  <si>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</si>
  <si>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</si>
  <si>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</si>
  <si>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</si>
  <si>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</si>
  <si>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</si>
  <si>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</si>
  <si>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</si>
  <si>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</si>
  <si>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</si>
  <si>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</si>
  <si>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</si>
  <si>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</si>
  <si>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</si>
  <si>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</si>
  <si>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</si>
  <si>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</si>
  <si>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</si>
  <si>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</si>
  <si>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</si>
  <si>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</si>
  <si>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</si>
  <si>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</si>
  <si>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</si>
  <si>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</si>
  <si>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</si>
  <si>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</si>
  <si>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</si>
  <si>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</si>
  <si>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</si>
  <si>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</si>
  <si>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</si>
  <si>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</si>
  <si>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</si>
  <si>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</si>
  <si>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</si>
  <si>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</si>
  <si>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</si>
  <si>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</si>
  <si>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</si>
  <si>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</si>
  <si>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</si>
  <si>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</si>
  <si>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</si>
  <si>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</si>
  <si>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</si>
  <si>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</si>
  <si>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</si>
  <si>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</si>
  <si>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</si>
  <si>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</si>
  <si>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</si>
  <si>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</si>
  <si>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</si>
  <si>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</si>
  <si>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</si>
  <si>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</si>
  <si>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</si>
  <si>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</si>
  <si>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</si>
  <si>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</si>
  <si>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</si>
  <si>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</si>
  <si>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</si>
  <si>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</si>
  <si>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</si>
  <si>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</si>
  <si>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</si>
  <si>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</si>
  <si>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</si>
  <si>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</si>
  <si>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</si>
  <si>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</si>
  <si>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</si>
  <si>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</si>
  <si>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</si>
  <si>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</si>
  <si>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</si>
  <si>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</si>
  <si>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</si>
  <si>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</si>
  <si>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</si>
  <si>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</si>
  <si>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</si>
  <si>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</si>
  <si>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</si>
  <si>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</si>
  <si>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</si>
  <si>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</si>
  <si>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</si>
  <si>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</si>
  <si>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</si>
  <si>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</si>
  <si>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</si>
  <si>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</si>
  <si>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</si>
  <si>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</si>
  <si>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</si>
  <si>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</si>
  <si>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</si>
  <si>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</si>
  <si>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</si>
  <si>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</si>
  <si>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</si>
  <si>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</si>
  <si>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</si>
  <si>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</si>
  <si>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</si>
  <si>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</si>
  <si>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</si>
  <si>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</si>
  <si>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</si>
  <si>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</si>
  <si>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</si>
  <si>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</si>
  <si>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</si>
  <si>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</si>
  <si>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</si>
  <si>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</si>
  <si>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</si>
  <si>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</si>
  <si>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</si>
  <si>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</si>
  <si>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</si>
  <si>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</si>
  <si>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</si>
  <si>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</si>
  <si>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</si>
  <si>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</si>
  <si>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</si>
  <si>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</si>
  <si>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</si>
  <si>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</si>
  <si>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</si>
  <si>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</si>
  <si>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</si>
  <si>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</si>
  <si>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</si>
  <si>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</si>
  <si>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</si>
  <si>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</si>
  <si>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</si>
  <si>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</si>
  <si>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</si>
  <si>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</si>
  <si>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</si>
  <si>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</si>
  <si>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</si>
  <si>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</si>
  <si>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</si>
  <si>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</si>
  <si>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</si>
  <si>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</si>
  <si>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</si>
  <si>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</si>
  <si>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</si>
  <si>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</si>
  <si>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</si>
  <si>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</si>
  <si>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</si>
  <si>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</si>
  <si>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</si>
  <si>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</si>
  <si>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</si>
  <si>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</si>
  <si>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</si>
  <si>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</si>
  <si>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</si>
  <si>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</si>
  <si>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</si>
  <si>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</si>
  <si>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</si>
  <si>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</si>
  <si>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</si>
  <si>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</si>
  <si>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</si>
  <si>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</si>
  <si>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</si>
  <si>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</si>
  <si>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</si>
  <si>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</si>
  <si>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</si>
  <si>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</si>
  <si>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</si>
  <si>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</si>
  <si>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</si>
  <si>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</si>
  <si>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</si>
  <si>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</si>
  <si>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</si>
  <si>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</si>
  <si>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</si>
  <si>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</si>
  <si>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</si>
  <si>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</si>
  <si>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</si>
  <si>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</si>
  <si>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</si>
  <si>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</si>
  <si>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</si>
  <si>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</si>
  <si>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</si>
  <si>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</si>
  <si>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</si>
  <si>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</si>
  <si>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</si>
  <si>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</si>
  <si>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</si>
  <si>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</si>
  <si>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</si>
  <si>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</si>
  <si>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</si>
  <si>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</si>
  <si>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</si>
  <si>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</si>
  <si>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</si>
  <si>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</si>
  <si>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</si>
  <si>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</si>
  <si>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</si>
  <si>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</si>
  <si>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</si>
  <si>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</si>
  <si>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</si>
  <si>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</si>
  <si>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</si>
  <si>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</si>
  <si>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</si>
  <si>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</si>
  <si>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</si>
  <si>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</si>
  <si>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</si>
  <si>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</si>
  <si>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</si>
  <si>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</si>
  <si>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</si>
  <si>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</si>
  <si>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</si>
  <si>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</si>
  <si>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</si>
  <si>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</si>
  <si>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</si>
  <si>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</si>
  <si>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</si>
  <si>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</si>
  <si>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</si>
  <si>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</si>
  <si>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</si>
  <si>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</si>
  <si>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</si>
  <si>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</si>
  <si>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</si>
  <si>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</si>
  <si>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</si>
  <si>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</si>
  <si>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</si>
  <si>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</si>
  <si>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</si>
  <si>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</si>
  <si>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</si>
  <si>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</si>
  <si>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</si>
  <si>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</si>
  <si>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</si>
  <si>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</si>
  <si>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</si>
  <si>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</si>
  <si>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</si>
  <si>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</si>
  <si>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</si>
  <si>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</si>
  <si>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</si>
  <si>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</si>
  <si>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</si>
  <si>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</si>
  <si>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</si>
  <si>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</si>
  <si>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</si>
  <si>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</si>
  <si>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</si>
  <si>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</si>
  <si>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</si>
  <si>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</si>
  <si>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</si>
  <si>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</si>
  <si>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</si>
  <si>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</si>
  <si>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</si>
  <si>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</si>
  <si>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</si>
  <si>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</si>
  <si>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</si>
  <si>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</si>
  <si>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</si>
  <si>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</si>
  <si>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</si>
  <si>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</si>
  <si>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</si>
  <si>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</si>
  <si>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</si>
  <si>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</si>
  <si>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</si>
  <si>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</si>
  <si>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</si>
  <si>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</si>
  <si>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</si>
  <si>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</si>
  <si>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</si>
  <si>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</si>
  <si>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</si>
  <si>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</si>
  <si>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</si>
  <si>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</si>
  <si>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</si>
  <si>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</si>
  <si>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</si>
  <si>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</si>
  <si>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</si>
  <si>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</si>
  <si>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</si>
  <si>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</si>
  <si>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</si>
  <si>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</si>
  <si>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</si>
  <si>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</si>
  <si>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</si>
  <si>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</si>
  <si>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</si>
  <si>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</si>
  <si>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</si>
  <si>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</si>
  <si>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</si>
  <si>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</si>
  <si>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</si>
  <si>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</si>
  <si>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</si>
  <si>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</si>
  <si>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</si>
  <si>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</si>
  <si>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</si>
  <si>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</si>
  <si>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</si>
  <si>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</si>
  <si>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</si>
  <si>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</si>
  <si>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</si>
  <si>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</si>
  <si>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</si>
  <si>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</si>
  <si>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</si>
  <si>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</si>
  <si>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</si>
  <si>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</si>
  <si>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</si>
  <si>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</si>
  <si>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</si>
  <si>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</si>
  <si>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</si>
  <si>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</si>
  <si>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</si>
  <si>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</si>
  <si>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</si>
  <si>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</si>
  <si>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</si>
  <si>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</si>
  <si>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</si>
  <si>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</si>
  <si>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</si>
  <si>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</si>
  <si>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</si>
  <si>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</si>
  <si>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</si>
  <si>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</si>
  <si>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</si>
  <si>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</si>
  <si>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</si>
  <si>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</si>
  <si>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</si>
  <si>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</si>
  <si>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</si>
  <si>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</si>
  <si>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</si>
  <si>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</si>
  <si>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</si>
  <si>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</si>
  <si>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</si>
  <si>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</si>
  <si>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</si>
  <si>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</si>
  <si>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</si>
  <si>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</si>
  <si>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</si>
  <si>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</si>
  <si>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</si>
  <si>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</si>
  <si>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</si>
  <si>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</si>
  <si>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</si>
  <si>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</si>
  <si>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</si>
  <si>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</si>
  <si>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</si>
  <si>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</si>
  <si>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</si>
  <si>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</si>
  <si>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</si>
  <si>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</si>
  <si>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</si>
  <si>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</si>
  <si>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</si>
  <si>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</si>
  <si>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</si>
  <si>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</si>
  <si>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</si>
  <si>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</si>
  <si>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</si>
  <si>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</si>
  <si>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</si>
  <si>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</si>
  <si>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</si>
  <si>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</si>
  <si>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</si>
  <si>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</si>
  <si>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</si>
  <si>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</si>
  <si>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</si>
  <si>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</si>
  <si>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</si>
  <si>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</si>
  <si>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</si>
  <si>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</si>
  <si>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</si>
  <si>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</si>
  <si>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</si>
  <si>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</si>
  <si>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</si>
  <si>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</si>
  <si>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</si>
  <si>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</si>
  <si>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</si>
  <si>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</si>
  <si>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</si>
  <si>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</si>
  <si>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</si>
  <si>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</si>
  <si>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</si>
  <si>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</si>
  <si>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</si>
  <si>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</si>
  <si>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</si>
  <si>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</si>
  <si>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</si>
  <si>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</si>
  <si>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</si>
  <si>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</si>
  <si>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</si>
  <si>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</si>
  <si>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</si>
  <si>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</si>
  <si>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</si>
  <si>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</si>
  <si>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</si>
  <si>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</si>
  <si>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</si>
  <si>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</si>
  <si>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</si>
  <si>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</si>
  <si>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</si>
  <si>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</si>
  <si>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</si>
  <si>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</si>
  <si>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</si>
  <si>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</si>
  <si>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</si>
  <si>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</si>
  <si>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</si>
  <si>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</si>
  <si>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</si>
  <si>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</si>
  <si>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</si>
  <si>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</si>
  <si>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</si>
  <si>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</si>
  <si>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</si>
  <si>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</si>
  <si>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</si>
  <si>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</si>
  <si>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</si>
  <si>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</si>
  <si>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</si>
  <si>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</si>
  <si>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</si>
  <si>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</si>
  <si>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</si>
  <si>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</si>
  <si>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</si>
  <si>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</si>
  <si>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</si>
  <si>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</si>
  <si>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</si>
  <si>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</si>
  <si>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</si>
  <si>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</si>
  <si>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</si>
  <si>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</si>
  <si>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</si>
  <si>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</si>
  <si>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</si>
  <si>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</si>
  <si>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</si>
  <si>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</si>
  <si>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</si>
  <si>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</si>
  <si>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</si>
  <si>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</si>
  <si>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</si>
  <si>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</si>
  <si>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</si>
  <si>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</si>
  <si>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</si>
  <si>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</si>
  <si>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</si>
  <si>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</si>
  <si>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</si>
  <si>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</si>
  <si>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</si>
  <si>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</si>
  <si>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</si>
  <si>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</si>
  <si>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</si>
  <si>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</si>
  <si>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</si>
  <si>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</si>
  <si>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</si>
  <si>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</si>
  <si>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</si>
  <si>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</si>
  <si>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</si>
  <si>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</si>
  <si>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</si>
  <si>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</si>
  <si>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</si>
  <si>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</si>
  <si>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</si>
  <si>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</si>
  <si>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</si>
  <si>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</si>
  <si>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</si>
  <si>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</si>
  <si>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</si>
  <si>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</si>
  <si>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</si>
  <si>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</si>
  <si>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</si>
  <si>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</si>
  <si>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</si>
  <si>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</si>
  <si>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</si>
  <si>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</si>
  <si>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</si>
  <si>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</si>
  <si>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</si>
  <si>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</si>
  <si>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</si>
  <si>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</si>
  <si>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</si>
  <si>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</si>
  <si>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</si>
  <si>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</si>
  <si>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</si>
  <si>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</si>
  <si>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</si>
  <si>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</si>
  <si>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</si>
  <si>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</si>
  <si>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</si>
  <si>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</si>
  <si>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</si>
  <si>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</si>
  <si>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</si>
  <si>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</si>
  <si>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</si>
  <si>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</si>
  <si>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</si>
  <si>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</si>
  <si>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</si>
  <si>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</si>
  <si>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</si>
  <si>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</si>
  <si>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</si>
  <si>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</si>
  <si>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</si>
  <si>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</si>
  <si>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</si>
  <si>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</si>
  <si>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</si>
  <si>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</si>
  <si>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</si>
  <si>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</si>
  <si>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</si>
  <si>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</si>
  <si>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</si>
  <si>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</si>
  <si>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</si>
  <si>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</si>
  <si>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</si>
  <si>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</si>
  <si>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</si>
  <si>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</si>
  <si>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</si>
  <si>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</si>
  <si>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</si>
  <si>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</si>
  <si>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</si>
  <si>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</si>
  <si>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</si>
  <si>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</si>
  <si>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</si>
  <si>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</si>
  <si>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</si>
  <si>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</si>
  <si>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</si>
  <si>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</si>
  <si>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</si>
  <si>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</si>
  <si>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</si>
  <si>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</si>
  <si>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</si>
  <si>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</si>
  <si>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</si>
  <si>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</si>
  <si>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</si>
  <si>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</si>
  <si>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</si>
  <si>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</si>
  <si>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</si>
  <si>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</si>
  <si>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</si>
  <si>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</si>
  <si>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</si>
  <si>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</si>
  <si>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</si>
  <si>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</si>
  <si>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</si>
  <si>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</si>
  <si>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</si>
  <si>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</si>
  <si>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</si>
  <si>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</si>
  <si>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</si>
  <si>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</si>
  <si>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</si>
  <si>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</si>
  <si>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</si>
  <si>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</si>
  <si>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</si>
  <si>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</si>
  <si>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</si>
  <si>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</si>
  <si>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</si>
  <si>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</si>
  <si>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</si>
  <si>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</si>
  <si>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</si>
  <si>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</si>
  <si>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</si>
  <si>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</si>
  <si>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</si>
  <si>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</si>
  <si>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</si>
  <si>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</si>
  <si>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</si>
  <si>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</si>
  <si>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</si>
  <si>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</si>
  <si>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</si>
  <si>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</si>
  <si>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</si>
  <si>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</si>
  <si>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</si>
  <si>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</si>
  <si>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</si>
  <si>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</si>
  <si>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</si>
  <si>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</si>
  <si>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</si>
  <si>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</si>
  <si>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</si>
  <si>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</si>
  <si>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</si>
  <si>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</si>
  <si>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</si>
  <si>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</si>
  <si>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</si>
  <si>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</si>
  <si>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</si>
  <si>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</si>
  <si>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</si>
  <si>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</si>
  <si>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</si>
  <si>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</si>
  <si>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</si>
  <si>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</si>
  <si>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</si>
  <si>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</si>
  <si>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</si>
  <si>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</si>
  <si>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</si>
  <si>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</si>
  <si>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</si>
  <si>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</si>
  <si>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</si>
  <si>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</si>
  <si>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</si>
  <si>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</si>
  <si>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</si>
  <si>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</si>
  <si>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</si>
  <si>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</si>
  <si>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</si>
  <si>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</si>
  <si>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</si>
  <si>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</si>
  <si>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</si>
  <si>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</si>
  <si>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</si>
  <si>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</si>
  <si>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</si>
  <si>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</si>
  <si>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</si>
  <si>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</si>
  <si>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</si>
  <si>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</si>
  <si>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</si>
  <si>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</si>
  <si>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</si>
  <si>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</si>
  <si>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</si>
  <si>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</si>
  <si>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</si>
  <si>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</si>
  <si>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</si>
  <si>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</si>
  <si>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</si>
  <si>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</si>
  <si>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</si>
  <si>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</si>
  <si>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</si>
  <si>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</si>
  <si>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</si>
  <si>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</si>
  <si>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</si>
  <si>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</si>
  <si>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</si>
  <si>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</si>
  <si>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</si>
  <si>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</si>
  <si>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</si>
  <si>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</si>
  <si>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</si>
  <si>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</si>
  <si>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</si>
  <si>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</si>
  <si>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</si>
  <si>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</si>
  <si>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</si>
  <si>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</si>
  <si>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</si>
  <si>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</si>
  <si>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</si>
  <si>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</si>
  <si>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</si>
  <si>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</si>
  <si>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</si>
  <si>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</si>
  <si>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</si>
  <si>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</si>
  <si>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</si>
  <si>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</si>
  <si>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</si>
  <si>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</si>
  <si>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</si>
  <si>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</si>
  <si>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</si>
  <si>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</si>
  <si>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</si>
  <si>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</si>
  <si>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</si>
  <si>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</si>
  <si>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</si>
  <si>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</si>
  <si>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</si>
  <si>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</si>
  <si>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</si>
  <si>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</si>
  <si>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</si>
  <si>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</si>
  <si>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</si>
  <si>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</si>
  <si>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</si>
  <si>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</si>
  <si>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</si>
  <si>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</si>
  <si>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</si>
  <si>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</si>
  <si>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</si>
  <si>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</si>
  <si>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</si>
  <si>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</si>
  <si>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</si>
  <si>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</si>
  <si>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</si>
  <si>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</si>
  <si>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</si>
  <si>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</si>
  <si>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</si>
  <si>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</si>
  <si>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</si>
  <si>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</si>
  <si>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</si>
  <si>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</si>
  <si>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</si>
  <si>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</si>
  <si>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</si>
  <si>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</si>
  <si>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</si>
  <si>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</si>
  <si>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</si>
  <si>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</si>
  <si>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</si>
  <si>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</si>
  <si>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</si>
  <si>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</si>
  <si>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</si>
  <si>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</si>
  <si>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</si>
  <si>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</si>
  <si>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</si>
  <si>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</si>
  <si>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</si>
  <si>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</si>
  <si>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</si>
  <si>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</si>
  <si>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</si>
  <si>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</si>
  <si>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</si>
  <si>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</si>
  <si>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</si>
  <si>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</si>
  <si>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</si>
  <si>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</si>
  <si>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</si>
  <si>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</si>
  <si>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</si>
  <si>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</si>
  <si>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</si>
  <si>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</si>
  <si>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</si>
  <si>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</si>
  <si>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</si>
  <si>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</si>
  <si>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</si>
  <si>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</si>
  <si>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</si>
  <si>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</si>
  <si>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</si>
  <si>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</si>
  <si>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</si>
  <si>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</si>
  <si>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</si>
  <si>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</si>
  <si>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</si>
  <si>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</si>
  <si>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</si>
  <si>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</si>
  <si>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</si>
  <si>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</si>
  <si>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</si>
  <si>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</si>
  <si>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</si>
  <si>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</si>
  <si>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</si>
  <si>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</si>
  <si>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</si>
  <si>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</si>
  <si>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</si>
  <si>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</si>
  <si>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</si>
  <si>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</si>
  <si>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</si>
  <si>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</si>
  <si>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</si>
  <si>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</si>
  <si>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</si>
  <si>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</si>
  <si>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</si>
  <si>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</si>
  <si>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</si>
  <si>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</si>
  <si>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</si>
  <si>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</si>
  <si>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</si>
  <si>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</si>
  <si>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</si>
  <si>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</si>
  <si>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</si>
  <si>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</si>
  <si>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</si>
  <si>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</si>
  <si>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</si>
  <si>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</si>
  <si>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</si>
  <si>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</si>
  <si>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</si>
  <si>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</si>
  <si>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</si>
  <si>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</si>
  <si>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</si>
  <si>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</si>
  <si>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</si>
  <si>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</si>
  <si>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</si>
  <si>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</si>
  <si>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</si>
  <si>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</si>
  <si>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</si>
  <si>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</si>
  <si>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</si>
  <si>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</si>
  <si>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</si>
  <si>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</si>
  <si>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</si>
  <si>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</si>
  <si>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</si>
  <si>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</si>
  <si>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</si>
  <si>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</si>
  <si>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</si>
  <si>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</si>
  <si>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</si>
  <si>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</si>
  <si>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</si>
  <si>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</si>
  <si>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</si>
  <si>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</si>
  <si>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</si>
  <si>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</si>
  <si>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</si>
  <si>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</si>
  <si>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</si>
  <si>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</si>
  <si>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</si>
  <si>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</si>
  <si>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</si>
  <si>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</si>
  <si>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</si>
  <si>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</si>
  <si>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</si>
  <si>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</si>
  <si>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</si>
  <si>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</si>
  <si>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</si>
  <si>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</si>
  <si>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</si>
  <si>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</si>
  <si>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</si>
  <si>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</si>
  <si>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</si>
  <si>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</si>
  <si>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</si>
  <si>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</si>
  <si>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</si>
  <si>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</si>
  <si>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</si>
  <si>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</si>
  <si>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</si>
  <si>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</si>
  <si>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</si>
  <si>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</si>
  <si>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</si>
  <si>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</si>
  <si>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</si>
  <si>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</si>
  <si>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</si>
  <si>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</si>
  <si>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</si>
  <si>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</si>
  <si>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</si>
  <si>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</si>
  <si>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</si>
  <si>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</si>
  <si>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</si>
  <si>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</si>
  <si>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</si>
  <si>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</si>
  <si>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</si>
  <si>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</si>
  <si>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</si>
  <si>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</si>
  <si>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</si>
  <si>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</si>
  <si>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</si>
  <si>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</si>
  <si>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</si>
  <si>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</si>
  <si>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</si>
  <si>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</si>
  <si>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</si>
  <si>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</si>
  <si>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</si>
  <si>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</si>
  <si>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</si>
  <si>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</si>
  <si>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</si>
  <si>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</si>
  <si>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</si>
  <si>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</si>
  <si>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</si>
  <si>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</si>
  <si>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</si>
  <si>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</si>
  <si>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</si>
  <si>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</si>
  <si>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</si>
  <si>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</si>
  <si>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</si>
  <si>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</si>
  <si>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</si>
  <si>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</si>
  <si>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</si>
  <si>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</si>
  <si>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</si>
  <si>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</si>
  <si>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</si>
  <si>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</si>
  <si>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</si>
  <si>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</si>
  <si>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</si>
  <si>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</si>
  <si>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</si>
  <si>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</si>
  <si>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</si>
  <si>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</si>
  <si>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</si>
  <si>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</si>
  <si>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</si>
  <si>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</si>
  <si>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</si>
  <si>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</si>
  <si>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</si>
  <si>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</si>
  <si>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</si>
  <si>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</si>
  <si>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</si>
  <si>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</si>
  <si>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</si>
  <si>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</si>
  <si>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</si>
  <si>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</si>
  <si>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</si>
  <si>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</si>
  <si>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</si>
  <si>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</si>
  <si>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</si>
  <si>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</si>
  <si>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</si>
  <si>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</si>
  <si>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</si>
  <si>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</si>
  <si>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</si>
  <si>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</si>
  <si>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</si>
  <si>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</si>
  <si>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</si>
  <si>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</si>
  <si>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</si>
  <si>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</si>
  <si>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</si>
  <si>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</si>
  <si>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</si>
  <si>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</si>
  <si>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</si>
  <si>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</si>
  <si>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</si>
  <si>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</si>
  <si>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</si>
  <si>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</si>
  <si>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</si>
  <si>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</si>
  <si>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</si>
  <si>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</si>
  <si>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</si>
  <si>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</si>
  <si>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</si>
  <si>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</si>
  <si>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</si>
  <si>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</si>
  <si>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</si>
  <si>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</si>
  <si>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</si>
  <si>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</si>
  <si>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</si>
  <si>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</si>
  <si>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</si>
  <si>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</si>
  <si>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</si>
  <si>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</si>
  <si>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</si>
  <si>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</si>
  <si>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</si>
  <si>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</si>
  <si>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</si>
  <si>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</si>
  <si>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</si>
  <si>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</si>
  <si>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</si>
  <si>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</si>
  <si>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</si>
  <si>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</si>
  <si>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</si>
  <si>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</si>
  <si>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</si>
  <si>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</si>
  <si>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</si>
  <si>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</si>
  <si>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</si>
  <si>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</si>
  <si>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</si>
  <si>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</si>
  <si>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</si>
  <si>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</si>
  <si>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</si>
  <si>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</si>
  <si>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</si>
  <si>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</si>
  <si>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</si>
  <si>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</si>
  <si>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</si>
  <si>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</si>
  <si>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</si>
  <si>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</si>
  <si>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</si>
  <si>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</si>
  <si>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</si>
  <si>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</si>
  <si>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</si>
  <si>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</si>
  <si>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</si>
  <si>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</si>
  <si>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</si>
  <si>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</si>
  <si>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</si>
  <si>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</si>
  <si>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</si>
  <si>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</si>
  <si>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</si>
  <si>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</si>
  <si>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</si>
  <si>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</si>
  <si>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</si>
  <si>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</si>
  <si>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</si>
  <si>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</si>
  <si>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</si>
  <si>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</si>
  <si>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</si>
  <si>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</si>
  <si>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</si>
  <si>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</si>
  <si>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</si>
  <si>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</si>
  <si>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</si>
  <si>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</si>
  <si>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</si>
  <si>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</si>
  <si>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</si>
  <si>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</si>
  <si>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</si>
  <si>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</si>
  <si>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</si>
  <si>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</si>
  <si>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</si>
  <si>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</si>
  <si>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</si>
  <si>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</si>
  <si>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</si>
  <si>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</si>
  <si>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</si>
  <si>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</si>
  <si>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</si>
  <si>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</si>
  <si>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</si>
  <si>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</si>
  <si>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</si>
  <si>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</si>
  <si>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</si>
  <si>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</si>
  <si>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</si>
  <si>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</si>
  <si>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</si>
  <si>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</si>
  <si>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</si>
  <si>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</si>
  <si>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</si>
  <si>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</si>
  <si>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</si>
  <si>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</si>
  <si>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</si>
  <si>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</si>
  <si>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</si>
  <si>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</si>
  <si>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</si>
  <si>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</si>
  <si>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</si>
  <si>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</si>
  <si>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</si>
  <si>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</si>
  <si>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</si>
  <si>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</si>
  <si>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</si>
  <si>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</si>
  <si>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</si>
  <si>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</si>
  <si>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</si>
  <si>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</si>
  <si>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</si>
  <si>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</si>
  <si>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</si>
  <si>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</si>
  <si>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</si>
  <si>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</si>
  <si>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</si>
  <si>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</si>
  <si>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</si>
  <si>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</si>
  <si>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</si>
  <si>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</si>
  <si>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</si>
  <si>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</si>
  <si>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</si>
  <si>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</si>
  <si>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</si>
  <si>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</si>
  <si>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</si>
  <si>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</si>
  <si>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</si>
  <si>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</si>
  <si>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</si>
  <si>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</si>
  <si>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</si>
  <si>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</si>
  <si>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</si>
  <si>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</si>
  <si>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</si>
  <si>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</si>
  <si>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</si>
  <si>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</si>
  <si>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</si>
  <si>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</si>
  <si>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</si>
  <si>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</si>
  <si>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</si>
  <si>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</si>
  <si>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</si>
  <si>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</si>
  <si>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</si>
  <si>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</si>
  <si>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</si>
  <si>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</si>
  <si>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</si>
  <si>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</si>
  <si>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</si>
  <si>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</si>
  <si>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</si>
  <si>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</si>
  <si>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</si>
  <si>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</si>
  <si>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</si>
  <si>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</si>
  <si>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</si>
  <si>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</si>
  <si>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</si>
  <si>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</si>
  <si>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</si>
  <si>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</si>
  <si>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</si>
  <si>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</si>
  <si>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</si>
  <si>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</si>
  <si>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</si>
  <si>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</si>
  <si>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</si>
  <si>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</si>
  <si>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</si>
  <si>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</si>
  <si>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</si>
  <si>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</si>
  <si>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</si>
  <si>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</si>
  <si>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</si>
  <si>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</si>
  <si>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</si>
  <si>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</si>
  <si>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</si>
  <si>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</si>
  <si>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</si>
  <si>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</si>
  <si>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</si>
  <si>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</si>
  <si>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</si>
  <si>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</si>
  <si>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</si>
  <si>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</si>
  <si>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</si>
  <si>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</si>
  <si>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</si>
  <si>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</si>
  <si>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</si>
  <si>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</si>
  <si>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</si>
  <si>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</si>
  <si>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</si>
  <si>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</si>
  <si>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</si>
  <si>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</si>
  <si>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</si>
  <si>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</si>
  <si>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</si>
  <si>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</si>
  <si>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</si>
  <si>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</si>
  <si>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</si>
  <si>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</si>
  <si>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</si>
  <si>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</si>
  <si>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</si>
  <si>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</si>
  <si>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</si>
  <si>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</si>
  <si>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</si>
  <si>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</si>
  <si>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</si>
  <si>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</si>
  <si>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</si>
  <si>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</si>
  <si>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</si>
  <si>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</si>
  <si>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</si>
  <si>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</si>
  <si>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</si>
  <si>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</si>
  <si>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</si>
  <si>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</si>
  <si>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</si>
  <si>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</si>
  <si>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</si>
  <si>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</si>
  <si>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</si>
  <si>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</si>
  <si>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</si>
  <si>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</si>
  <si>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</si>
  <si>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</si>
  <si>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</si>
  <si>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</si>
  <si>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</si>
  <si>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</si>
  <si>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</si>
  <si>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</si>
  <si>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</si>
  <si>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</si>
  <si>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</si>
  <si>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</si>
  <si>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</si>
  <si>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</si>
  <si>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</si>
  <si>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</si>
  <si>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</si>
  <si>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</si>
  <si>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</si>
  <si>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</si>
  <si>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</si>
  <si>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</si>
  <si>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</si>
  <si>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</si>
  <si>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</si>
  <si>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</si>
  <si>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</si>
  <si>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</si>
  <si>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</si>
  <si>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</si>
  <si>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</si>
  <si>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</si>
  <si>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</si>
  <si>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</si>
  <si>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</si>
  <si>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</si>
  <si>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</si>
  <si>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</si>
  <si>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</si>
  <si>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</si>
  <si>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</si>
  <si>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</si>
  <si>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</si>
  <si>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</si>
  <si>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</si>
  <si>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</si>
  <si>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</si>
  <si>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</si>
  <si>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</si>
  <si>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</si>
  <si>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</si>
  <si>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</si>
  <si>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</si>
  <si>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</si>
  <si>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</si>
  <si>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</si>
  <si>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</si>
  <si>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</si>
  <si>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</si>
  <si>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</si>
  <si>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</si>
  <si>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</si>
  <si>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</si>
  <si>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</si>
  <si>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</si>
  <si>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</si>
  <si>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</si>
  <si>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</si>
  <si>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</si>
  <si>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</si>
  <si>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</si>
  <si>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</si>
  <si>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</si>
  <si>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</si>
  <si>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</si>
  <si>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</si>
  <si>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</si>
  <si>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</si>
  <si>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</si>
  <si>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</si>
  <si>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</si>
  <si>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</si>
  <si>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</si>
  <si>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</si>
  <si>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</si>
  <si>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</si>
  <si>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</si>
  <si>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</si>
  <si>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</si>
  <si>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</si>
  <si>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</si>
  <si>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</si>
  <si>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</si>
  <si>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</si>
  <si>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</si>
  <si>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</si>
  <si>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</si>
  <si>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</si>
  <si>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</si>
  <si>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</si>
  <si>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</si>
  <si>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</si>
  <si>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</si>
  <si>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</si>
  <si>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</si>
  <si>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</si>
  <si>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</si>
  <si>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</si>
  <si>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</si>
  <si>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</si>
  <si>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</si>
  <si>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</si>
  <si>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</si>
  <si>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</si>
  <si>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</si>
  <si>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</si>
  <si>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</si>
  <si>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</si>
  <si>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</si>
  <si>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</si>
  <si>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</si>
  <si>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</si>
  <si>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</si>
  <si>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</si>
  <si>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</si>
  <si>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</si>
  <si>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</si>
  <si>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</si>
  <si>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</si>
  <si>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</si>
  <si>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</si>
  <si>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</si>
  <si>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</si>
  <si>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</si>
  <si>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</si>
  <si>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</si>
  <si>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</si>
  <si>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</si>
  <si>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</si>
  <si>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</si>
  <si>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</si>
  <si>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</si>
  <si>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</si>
  <si>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</si>
  <si>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</si>
  <si>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</si>
  <si>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</si>
  <si>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</si>
  <si>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</si>
  <si>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</si>
  <si>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</si>
  <si>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</si>
  <si>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</si>
  <si>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</si>
  <si>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</si>
  <si>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</si>
  <si>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</si>
  <si>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</si>
  <si>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</si>
  <si>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</si>
  <si>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</si>
  <si>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</si>
  <si>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</si>
  <si>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</si>
  <si>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</si>
  <si>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</si>
  <si>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</si>
  <si>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</si>
  <si>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</si>
  <si>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</si>
  <si>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</si>
  <si>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</si>
  <si>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</si>
  <si>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</si>
  <si>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</si>
  <si>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</si>
  <si>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</si>
  <si>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</si>
  <si>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</si>
  <si>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</si>
  <si>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</si>
  <si>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</si>
  <si>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</si>
  <si>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</si>
  <si>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</si>
  <si>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</si>
  <si>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</si>
  <si>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</si>
  <si>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</si>
  <si>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</si>
  <si>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</si>
  <si>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</si>
  <si>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</si>
  <si>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</si>
  <si>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</si>
  <si>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</si>
  <si>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</si>
  <si>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</si>
  <si>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</si>
  <si>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</si>
  <si>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</si>
  <si>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</si>
  <si>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</si>
  <si>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</si>
  <si>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</si>
  <si>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</si>
  <si>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</si>
  <si>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</si>
  <si>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</si>
  <si>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</si>
  <si>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</si>
  <si>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</si>
  <si>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</si>
  <si>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</si>
  <si>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</si>
  <si>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</si>
  <si>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</si>
  <si>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</si>
  <si>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</si>
  <si>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</si>
  <si>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</si>
  <si>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</si>
  <si>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</si>
  <si>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</si>
  <si>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</si>
  <si>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</si>
  <si>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</si>
  <si>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</si>
  <si>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</si>
  <si>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</si>
  <si>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</si>
  <si>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</si>
  <si>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</si>
  <si>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</si>
  <si>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</si>
  <si>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</si>
  <si>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</si>
  <si>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</si>
  <si>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</si>
  <si>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</si>
  <si>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</si>
  <si>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</si>
  <si>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</si>
  <si>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</si>
  <si>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</si>
  <si>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</si>
  <si>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</si>
  <si>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</si>
  <si>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</si>
  <si>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</si>
  <si>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</si>
  <si>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</si>
  <si>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</si>
  <si>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</si>
  <si>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</si>
  <si>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</si>
  <si>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</si>
  <si>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</si>
  <si>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</si>
  <si>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</si>
  <si>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</si>
  <si>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</si>
  <si>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</si>
  <si>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</si>
  <si>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</si>
  <si>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</si>
  <si>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</si>
  <si>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</si>
  <si>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</si>
  <si>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</si>
  <si>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</si>
  <si>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</si>
  <si>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</si>
  <si>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</si>
  <si>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</si>
  <si>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</si>
  <si>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</si>
  <si>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</si>
  <si>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</si>
  <si>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</si>
  <si>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</si>
  <si>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</si>
  <si>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</si>
  <si>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</si>
  <si>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</si>
  <si>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</si>
  <si>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</si>
  <si>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</si>
  <si>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</si>
  <si>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</si>
  <si>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</si>
  <si>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</si>
  <si>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</si>
  <si>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</si>
  <si>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</si>
  <si>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</si>
  <si>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</si>
  <si>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</si>
  <si>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</si>
  <si>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</si>
  <si>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</si>
  <si>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</si>
  <si>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</si>
  <si>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</si>
  <si>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</si>
  <si>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</si>
  <si>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</si>
  <si>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</si>
  <si>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</si>
  <si>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</si>
  <si>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</si>
  <si>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</si>
  <si>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</si>
  <si>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</si>
  <si>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</si>
  <si>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</si>
  <si>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</si>
  <si>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</si>
  <si>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</si>
  <si>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</si>
  <si>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</si>
  <si>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</si>
  <si>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</si>
  <si>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</si>
  <si>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</si>
  <si>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</si>
  <si>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</si>
  <si>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</si>
  <si>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</si>
  <si>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</si>
  <si>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</si>
  <si>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</si>
  <si>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</si>
  <si>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</si>
  <si>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</si>
  <si>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</si>
  <si>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</si>
  <si>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</si>
  <si>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</si>
  <si>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</si>
  <si>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</si>
  <si>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</si>
  <si>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</si>
  <si>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</si>
  <si>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</si>
  <si>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</si>
  <si>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</si>
  <si>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</si>
  <si>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</si>
  <si>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</si>
  <si>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</si>
  <si>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</si>
  <si>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</si>
  <si>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</si>
  <si>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</si>
  <si>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</si>
  <si>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</si>
  <si>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</si>
  <si>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</si>
  <si>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</si>
  <si>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</si>
  <si>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</si>
  <si>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</si>
  <si>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</si>
  <si>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</si>
  <si>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</si>
  <si>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</si>
  <si>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</si>
  <si>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</si>
  <si>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</si>
  <si>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</si>
  <si>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</si>
  <si>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</si>
  <si>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</si>
  <si>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</si>
  <si>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</si>
  <si>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</si>
  <si>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</si>
  <si>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</si>
  <si>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</si>
  <si>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</si>
  <si>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</si>
  <si>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</si>
  <si>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</si>
  <si>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</si>
  <si>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</si>
  <si>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</si>
  <si>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</si>
  <si>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</si>
  <si>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</si>
  <si>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</si>
  <si>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</si>
  <si>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</si>
  <si>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</si>
  <si>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</si>
  <si>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</si>
  <si>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</si>
  <si>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</si>
  <si>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</si>
  <si>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</si>
  <si>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</si>
  <si>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</si>
  <si>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</si>
  <si>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</si>
  <si>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</si>
  <si>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</si>
  <si>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</si>
  <si>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</si>
  <si>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</si>
  <si>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</si>
  <si>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</si>
  <si>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</si>
  <si>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</si>
  <si>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</si>
  <si>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</si>
  <si>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</si>
  <si>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</si>
  <si>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</si>
  <si>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</si>
  <si>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</si>
  <si>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</si>
  <si>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</si>
  <si>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</si>
  <si>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</si>
  <si>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</si>
  <si>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</si>
  <si>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</si>
  <si>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</si>
  <si>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</si>
  <si>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</si>
  <si>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</si>
  <si>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</si>
  <si>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</si>
  <si>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</si>
  <si>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</si>
  <si>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</si>
  <si>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</si>
  <si>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</si>
  <si>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</si>
  <si>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</si>
  <si>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</si>
  <si>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</si>
  <si>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</si>
  <si>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</si>
  <si>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</si>
  <si>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</si>
  <si>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</si>
  <si>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</si>
  <si>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</si>
  <si>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</si>
  <si>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</si>
  <si>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</si>
  <si>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</si>
  <si>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</si>
  <si>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</si>
  <si>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</si>
  <si>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</si>
  <si>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</si>
  <si>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</si>
  <si>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</si>
  <si>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</si>
  <si>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</si>
  <si>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</si>
  <si>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</si>
  <si>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</si>
  <si>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</si>
  <si>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</si>
  <si>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</si>
  <si>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</si>
  <si>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</si>
  <si>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</si>
  <si>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</si>
  <si>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</si>
  <si>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</si>
  <si>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</si>
  <si>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</si>
  <si>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</si>
  <si>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</si>
  <si>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</si>
  <si>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</si>
  <si>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</si>
  <si>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</si>
  <si>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</si>
  <si>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</si>
  <si>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</si>
  <si>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</si>
  <si>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</si>
  <si>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</si>
  <si>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</si>
  <si>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</si>
  <si>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</si>
  <si>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</si>
  <si>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</si>
  <si>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</si>
  <si>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</si>
  <si>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</si>
  <si>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</si>
  <si>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</si>
  <si>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</si>
  <si>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</si>
  <si>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</si>
  <si>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</si>
  <si>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</si>
  <si>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</si>
  <si>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</si>
  <si>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</si>
  <si>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</si>
  <si>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</si>
  <si>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</si>
  <si>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</si>
  <si>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</si>
  <si>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</si>
  <si>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</si>
  <si>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</si>
  <si>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</si>
  <si>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</si>
  <si>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</si>
  <si>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</si>
  <si>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</si>
  <si>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</si>
  <si>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</si>
  <si>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</si>
  <si>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</si>
  <si>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</si>
  <si>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</si>
  <si>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</si>
  <si>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</si>
  <si>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</si>
  <si>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</si>
  <si>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</si>
  <si>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</si>
  <si>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</si>
  <si>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</si>
  <si>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</si>
  <si>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</si>
  <si>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</si>
  <si>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</si>
  <si>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</si>
  <si>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</si>
  <si>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</si>
  <si>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</si>
  <si>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</si>
  <si>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</si>
  <si>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</si>
  <si>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</si>
  <si>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</si>
  <si>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</si>
  <si>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</si>
  <si>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</si>
  <si>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</si>
  <si>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</si>
  <si>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</si>
  <si>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</si>
  <si>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</si>
  <si>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</si>
  <si>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</si>
  <si>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</si>
  <si>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</si>
  <si>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</si>
  <si>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</si>
  <si>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</si>
  <si>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</si>
  <si>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</si>
  <si>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</si>
  <si>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</si>
  <si>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</si>
  <si>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</si>
  <si>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</si>
  <si>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</si>
  <si>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</si>
  <si>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</si>
  <si>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</si>
  <si>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</si>
  <si>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</si>
  <si>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</si>
  <si>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</si>
  <si>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</si>
  <si>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</si>
  <si>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</si>
  <si>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</si>
  <si>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</si>
  <si>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</si>
  <si>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</si>
  <si>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</si>
  <si>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</si>
  <si>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</si>
  <si>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</si>
  <si>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</si>
  <si>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</si>
  <si>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</si>
  <si>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</si>
  <si>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</si>
  <si>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</si>
  <si>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</si>
  <si>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</si>
  <si>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</si>
  <si>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</si>
  <si>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</si>
  <si>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</si>
  <si>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</si>
  <si>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</si>
  <si>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</si>
  <si>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</si>
  <si>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</si>
  <si>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</si>
  <si>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</si>
  <si>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</si>
  <si>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</si>
  <si>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</si>
  <si>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</si>
  <si>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</si>
  <si>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</si>
  <si>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</si>
  <si>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</si>
  <si>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</si>
  <si>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</si>
  <si>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</si>
  <si>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</si>
  <si>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</si>
  <si>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</si>
  <si>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</si>
  <si>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</si>
  <si>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</si>
  <si>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</si>
  <si>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</si>
  <si>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</si>
  <si>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</si>
  <si>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</si>
  <si>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</si>
  <si>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</si>
  <si>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</si>
  <si>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</si>
  <si>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</si>
  <si>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</si>
  <si>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</si>
  <si>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</si>
  <si>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</si>
  <si>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</si>
  <si>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</si>
  <si>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</si>
  <si>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</si>
  <si>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</si>
  <si>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</si>
  <si>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</si>
  <si>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</si>
  <si>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</si>
  <si>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</si>
  <si>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</si>
  <si>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</si>
  <si>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</si>
  <si>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</si>
  <si>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</si>
  <si>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</si>
  <si>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</si>
  <si>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</si>
  <si>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</si>
  <si>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</si>
  <si>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</si>
  <si>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</si>
  <si>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</si>
  <si>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</si>
  <si>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</si>
  <si>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</si>
  <si>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</si>
  <si>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</si>
  <si>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</si>
  <si>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</si>
  <si>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</si>
  <si>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</si>
  <si>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</si>
  <si>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</si>
  <si>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</si>
  <si>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</si>
  <si>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</si>
  <si>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</si>
  <si>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</si>
  <si>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</si>
  <si>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</si>
  <si>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</si>
  <si>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</si>
  <si>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</si>
  <si>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</si>
  <si>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</si>
  <si>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</si>
  <si>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</si>
  <si>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</si>
  <si>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</si>
  <si>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</si>
  <si>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</si>
  <si>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</si>
  <si>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</si>
  <si>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</si>
  <si>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</si>
  <si>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</si>
  <si>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</si>
  <si>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</si>
  <si>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</si>
  <si>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</si>
  <si>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</si>
  <si>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</si>
  <si>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</si>
  <si>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</si>
  <si>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</si>
  <si>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</si>
  <si>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</si>
  <si>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</si>
  <si>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</si>
  <si>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</si>
  <si>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</si>
  <si>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</si>
  <si>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</si>
  <si>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</si>
  <si>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</si>
  <si>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</si>
  <si>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</si>
  <si>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</si>
  <si>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</si>
  <si>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</si>
  <si>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</si>
  <si>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</si>
  <si>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</si>
  <si>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</si>
  <si>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</si>
  <si>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</si>
  <si>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</si>
  <si>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</si>
  <si>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</si>
  <si>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</si>
  <si>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</si>
  <si>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</si>
  <si>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</si>
  <si>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</si>
  <si>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</si>
  <si>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</si>
  <si>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</si>
  <si>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</si>
  <si>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</si>
  <si>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</si>
  <si>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</si>
  <si>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</si>
  <si>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</si>
  <si>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</si>
  <si>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</si>
  <si>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</si>
  <si>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</si>
  <si>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</si>
  <si>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</si>
  <si>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</si>
  <si>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</si>
  <si>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</si>
  <si>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</si>
  <si>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</si>
  <si>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</si>
  <si>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</si>
  <si>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</si>
  <si>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</si>
  <si>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</si>
  <si>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</si>
  <si>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</si>
  <si>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</si>
  <si>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</si>
  <si>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</si>
  <si>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</si>
  <si>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</si>
  <si>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</si>
  <si>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</si>
  <si>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</si>
  <si>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</si>
  <si>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</si>
  <si>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</si>
  <si>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</si>
  <si>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</si>
  <si>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</si>
  <si>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</si>
  <si>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</si>
  <si>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</si>
  <si>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</si>
  <si>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</si>
  <si>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</si>
  <si>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</si>
  <si>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</si>
  <si>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</si>
  <si>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</si>
  <si>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</si>
  <si>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</si>
  <si>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</si>
  <si>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</si>
  <si>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</si>
  <si>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</si>
  <si>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</si>
  <si>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</si>
  <si>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</si>
  <si>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</si>
  <si>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</si>
  <si>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</si>
  <si>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</si>
  <si>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</si>
  <si>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</si>
  <si>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</si>
  <si>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</si>
  <si>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</si>
  <si>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</si>
  <si>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</si>
  <si>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</si>
  <si>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</si>
  <si>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</si>
  <si>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</si>
  <si>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</si>
  <si>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</si>
  <si>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</si>
  <si>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</si>
  <si>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</si>
  <si>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</si>
  <si>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</si>
  <si>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</si>
  <si>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</si>
  <si>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</si>
  <si>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</si>
  <si>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</si>
  <si>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</si>
  <si>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</si>
  <si>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</si>
  <si>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</si>
  <si>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</si>
  <si>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</si>
  <si>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</si>
  <si>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</si>
  <si>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</si>
  <si>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</si>
  <si>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</si>
  <si>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</si>
  <si>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</si>
  <si>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</si>
  <si>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</si>
  <si>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</si>
  <si>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</si>
  <si>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</si>
  <si>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</si>
  <si>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</si>
  <si>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</si>
  <si>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</si>
  <si>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</si>
  <si>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</si>
  <si>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</si>
  <si>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</si>
  <si>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</si>
  <si>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</si>
  <si>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</si>
  <si>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</si>
  <si>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</si>
  <si>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</si>
  <si>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</si>
  <si>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</si>
  <si>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</si>
  <si>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</si>
  <si>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</si>
  <si>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</si>
  <si>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</si>
  <si>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</si>
  <si>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</si>
  <si>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</si>
  <si>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</si>
  <si>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</si>
  <si>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</si>
  <si>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</si>
  <si>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</si>
  <si>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</si>
  <si>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</si>
  <si>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</si>
  <si>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</si>
  <si>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</si>
  <si>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</si>
  <si>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</si>
  <si>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</si>
  <si>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</si>
  <si>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</si>
  <si>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</si>
  <si>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</si>
  <si>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</si>
  <si>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</si>
  <si>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</si>
  <si>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</si>
  <si>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</si>
  <si>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</si>
  <si>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</si>
  <si>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</si>
  <si>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</si>
  <si>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</si>
  <si>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</si>
  <si>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</si>
  <si>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</si>
  <si>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</si>
  <si>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</si>
  <si>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</si>
  <si>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</si>
  <si>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</si>
  <si>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</si>
  <si>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</si>
  <si>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</si>
  <si>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</si>
  <si>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</si>
  <si>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</si>
  <si>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</si>
  <si>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</si>
  <si>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</si>
  <si>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</si>
  <si>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</si>
  <si>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</si>
  <si>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</si>
  <si>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</si>
  <si>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</si>
  <si>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</si>
  <si>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</si>
  <si>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</si>
  <si>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</si>
  <si>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</si>
  <si>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</si>
  <si>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</si>
  <si>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</si>
  <si>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</si>
  <si>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</si>
  <si>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</si>
  <si>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</si>
  <si>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</si>
  <si>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</si>
  <si>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</si>
  <si>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</si>
  <si>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</si>
  <si>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</si>
  <si>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</si>
  <si>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</si>
  <si>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</si>
  <si>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</si>
  <si>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</si>
  <si>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</si>
  <si>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</si>
  <si>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</si>
  <si>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</si>
  <si>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</si>
  <si>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</si>
  <si>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</si>
  <si>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</si>
  <si>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</si>
  <si>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</si>
  <si>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</si>
  <si>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</si>
  <si>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</si>
  <si>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</si>
  <si>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</si>
  <si>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</si>
  <si>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</si>
  <si>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</si>
  <si>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</si>
  <si>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</si>
  <si>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</si>
  <si>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</si>
  <si>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</si>
  <si>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</si>
  <si>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</si>
  <si>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</si>
  <si>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</si>
  <si>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</si>
  <si>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</si>
  <si>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</si>
  <si>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</si>
  <si>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</si>
  <si>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</si>
  <si>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</si>
  <si>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</si>
  <si>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</si>
  <si>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</si>
  <si>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</si>
  <si>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</si>
  <si>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</si>
  <si>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</si>
  <si>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</si>
  <si>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</si>
  <si>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</si>
  <si>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</si>
  <si>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</si>
  <si>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</si>
  <si>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</si>
  <si>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</si>
  <si>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</si>
  <si>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</si>
  <si>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</si>
  <si>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</si>
  <si>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</si>
  <si>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</si>
  <si>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</si>
  <si>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</si>
  <si>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</si>
  <si>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</si>
  <si>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</si>
  <si>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</si>
  <si>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</si>
  <si>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</si>
  <si>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</si>
  <si>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</si>
  <si>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</si>
  <si>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</si>
  <si>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</si>
  <si>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</si>
  <si>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</si>
  <si>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</si>
  <si>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</si>
  <si>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</si>
  <si>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</si>
  <si>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</si>
  <si>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</si>
  <si>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</si>
  <si>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</si>
  <si>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</si>
  <si>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</si>
  <si>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</si>
  <si>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</si>
  <si>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</si>
  <si>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</si>
  <si>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</si>
  <si>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</si>
  <si>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</si>
  <si>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</si>
  <si>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</si>
  <si>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</si>
  <si>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</si>
  <si>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</si>
  <si>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</si>
  <si>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</si>
  <si>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</si>
  <si>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</si>
  <si>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</si>
  <si>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</si>
  <si>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</si>
  <si>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</si>
  <si>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</si>
  <si>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</si>
  <si>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</si>
  <si>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</si>
  <si>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</si>
  <si>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</si>
  <si>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</si>
  <si>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</si>
  <si>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</si>
  <si>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</si>
  <si>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</si>
  <si>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</si>
  <si>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</si>
  <si>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</si>
  <si>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</si>
  <si>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</si>
  <si>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</si>
  <si>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</si>
  <si>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</si>
  <si>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</si>
  <si>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</si>
  <si>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</si>
  <si>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</si>
  <si>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</si>
  <si>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</si>
  <si>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</si>
  <si>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</si>
  <si>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</si>
  <si>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</si>
  <si>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</si>
  <si>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</si>
  <si>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</si>
  <si>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</si>
  <si>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</si>
  <si>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</si>
  <si>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</si>
  <si>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</si>
  <si>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</si>
  <si>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</si>
  <si>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</si>
  <si>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</si>
  <si>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</si>
  <si>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</si>
  <si>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</si>
  <si>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</si>
  <si>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</si>
  <si>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</si>
  <si>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</si>
  <si>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</si>
  <si>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</si>
  <si>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</si>
  <si>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</si>
  <si>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</si>
  <si>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</si>
  <si>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</si>
  <si>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</si>
  <si>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</si>
  <si>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</si>
  <si>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</si>
  <si>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</si>
  <si>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</si>
  <si>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</si>
  <si>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</si>
  <si>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</si>
  <si>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</si>
  <si>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</si>
  <si>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</si>
  <si>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</si>
  <si>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</si>
  <si>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</si>
  <si>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</si>
  <si>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</si>
  <si>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</si>
  <si>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</si>
  <si>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</si>
  <si>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</si>
  <si>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</si>
  <si>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</si>
  <si>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</si>
  <si>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</si>
  <si>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</si>
  <si>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</si>
  <si>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</si>
  <si>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</si>
  <si>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</si>
  <si>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</si>
  <si>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</si>
  <si>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</si>
  <si>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</si>
  <si>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</si>
  <si>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</si>
  <si>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</si>
  <si>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</si>
  <si>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</si>
  <si>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</si>
  <si>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</si>
  <si>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</si>
  <si>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</si>
  <si>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</si>
  <si>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</si>
  <si>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</si>
  <si>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</si>
  <si>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</si>
  <si>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</si>
  <si>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</si>
  <si>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</si>
  <si>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</si>
  <si>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</si>
  <si>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</si>
  <si>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</si>
  <si>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</si>
  <si>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</si>
  <si>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</si>
  <si>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</si>
  <si>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</si>
  <si>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</si>
  <si>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</si>
  <si>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</si>
  <si>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</si>
  <si>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</si>
  <si>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</si>
  <si>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</si>
  <si>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</si>
  <si>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</si>
  <si>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</si>
  <si>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</si>
  <si>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</si>
  <si>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</si>
  <si>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</si>
  <si>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</si>
  <si>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</si>
  <si>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</si>
  <si>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</si>
  <si>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</si>
  <si>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</si>
  <si>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</si>
  <si>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</si>
  <si>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</si>
  <si>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</si>
  <si>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</si>
  <si>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</si>
  <si>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</si>
  <si>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</si>
  <si>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</si>
  <si>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</si>
  <si>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</si>
  <si>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</si>
  <si>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</si>
  <si>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</si>
  <si>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</si>
  <si>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</si>
  <si>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</si>
  <si>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</si>
  <si>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</si>
  <si>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</si>
  <si>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</si>
  <si>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</si>
  <si>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</si>
  <si>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</si>
  <si>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</si>
  <si>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</si>
  <si>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</si>
  <si>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</si>
  <si>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</si>
  <si>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</si>
  <si>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</si>
  <si>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</si>
  <si>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</si>
  <si>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</si>
  <si>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</si>
  <si>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</si>
  <si>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</si>
  <si>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</si>
  <si>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</si>
  <si>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</si>
  <si>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</si>
  <si>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</si>
  <si>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</si>
  <si>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</si>
  <si>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</si>
  <si>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</si>
  <si>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</si>
  <si>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</si>
  <si>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</si>
  <si>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</si>
  <si>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</si>
  <si>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</si>
  <si>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</si>
  <si>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</si>
  <si>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</si>
  <si>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</si>
  <si>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</si>
  <si>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</si>
  <si>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</si>
  <si>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</si>
  <si>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</si>
  <si>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</si>
  <si>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</si>
  <si>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</si>
  <si>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</si>
  <si>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</si>
  <si>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</si>
  <si>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</si>
  <si>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</si>
  <si>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</si>
  <si>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</si>
  <si>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</si>
  <si>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</si>
  <si>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</si>
  <si>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</si>
  <si>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</si>
  <si>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</si>
  <si>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</si>
  <si>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</si>
  <si>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</si>
  <si>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</si>
  <si>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</si>
  <si>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</si>
  <si>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</si>
  <si>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</si>
  <si>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</si>
  <si>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</si>
  <si>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</si>
  <si>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</si>
  <si>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</si>
  <si>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</si>
  <si>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</si>
  <si>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</si>
  <si>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</si>
  <si>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</si>
  <si>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</si>
  <si>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</si>
  <si>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</si>
  <si>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</si>
  <si>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</si>
  <si>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</si>
  <si>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</si>
  <si>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</si>
  <si>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</si>
  <si>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</si>
  <si>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</si>
  <si>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</si>
  <si>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</si>
  <si>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</si>
  <si>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</si>
  <si>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</si>
  <si>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</si>
  <si>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</si>
  <si>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</si>
  <si>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</si>
  <si>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</si>
  <si>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</si>
  <si>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</si>
  <si>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</si>
  <si>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</si>
  <si>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</si>
  <si>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</si>
  <si>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</si>
  <si>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</si>
  <si>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</si>
  <si>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</si>
  <si>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</si>
  <si>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</si>
  <si>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</si>
  <si>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</si>
  <si>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</si>
  <si>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</si>
  <si>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</si>
  <si>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</si>
  <si>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</si>
  <si>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</si>
  <si>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</si>
  <si>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</si>
  <si>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</si>
  <si>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</si>
  <si>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</si>
  <si>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</si>
  <si>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</si>
  <si>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</si>
  <si>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</si>
  <si>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</si>
  <si>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</si>
  <si>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</si>
  <si>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</si>
  <si>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</si>
  <si>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</si>
  <si>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</si>
  <si>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</si>
  <si>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</si>
  <si>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</si>
  <si>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</si>
  <si>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</si>
  <si>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</si>
  <si>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</si>
  <si>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</si>
  <si>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</si>
  <si>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</si>
  <si>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</si>
  <si>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</si>
  <si>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</si>
  <si>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</si>
  <si>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</si>
  <si>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</si>
  <si>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</si>
  <si>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</si>
  <si>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</si>
  <si>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</si>
  <si>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</si>
  <si>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</si>
  <si>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</si>
  <si>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</si>
  <si>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</si>
  <si>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</si>
  <si>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</si>
  <si>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</si>
  <si>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</si>
  <si>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</si>
  <si>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</si>
  <si>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</si>
  <si>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</si>
  <si>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</si>
  <si>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</si>
  <si>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</si>
  <si>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</si>
  <si>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</si>
  <si>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</si>
  <si>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</si>
  <si>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</si>
  <si>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</si>
  <si>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</si>
  <si>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</si>
  <si>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</si>
  <si>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</si>
  <si>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</si>
  <si>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</si>
  <si>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</si>
  <si>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</si>
  <si>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</si>
  <si>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</si>
  <si>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</si>
  <si>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</si>
  <si>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</si>
  <si>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</si>
  <si>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</si>
  <si>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</si>
  <si>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</si>
  <si>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</si>
  <si>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</si>
  <si>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</si>
  <si>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</si>
  <si>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</si>
  <si>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</si>
  <si>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</si>
  <si>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</si>
  <si>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</si>
  <si>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</si>
  <si>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</si>
  <si>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</si>
  <si>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</si>
  <si>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</si>
  <si>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</si>
  <si>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</si>
  <si>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</si>
  <si>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</si>
  <si>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</si>
  <si>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</si>
  <si>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</si>
  <si>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</si>
  <si>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</si>
  <si>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</si>
  <si>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</si>
  <si>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</si>
  <si>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</si>
  <si>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</si>
  <si>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</si>
  <si>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</si>
  <si>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</si>
  <si>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</si>
  <si>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</si>
  <si>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</si>
  <si>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</si>
  <si>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</si>
  <si>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</si>
  <si>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</si>
  <si>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</si>
  <si>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</si>
  <si>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</si>
  <si>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</si>
  <si>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</si>
  <si>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</si>
  <si>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</si>
  <si>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</si>
  <si>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</si>
  <si>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</si>
  <si>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</si>
  <si>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</si>
  <si>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</si>
  <si>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</si>
  <si>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</si>
  <si>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</si>
  <si>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</si>
  <si>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</si>
  <si>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</si>
  <si>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</si>
  <si>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</si>
  <si>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</si>
  <si>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</si>
  <si>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</si>
  <si>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</si>
  <si>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</si>
  <si>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</si>
  <si>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</si>
  <si>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</si>
  <si>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</si>
  <si>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</si>
  <si>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</si>
  <si>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</si>
  <si>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</si>
  <si>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</si>
  <si>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</si>
  <si>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</si>
  <si>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</si>
  <si>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</si>
  <si>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</si>
  <si>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</si>
  <si>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</si>
  <si>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</si>
  <si>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</si>
  <si>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</si>
  <si>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</si>
  <si>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</si>
  <si>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</si>
  <si>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</si>
  <si>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</si>
  <si>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</si>
  <si>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</si>
  <si>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</si>
  <si>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</si>
  <si>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</si>
  <si>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</si>
  <si>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</si>
  <si>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</si>
  <si>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</si>
  <si>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</si>
  <si>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</si>
  <si>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</si>
  <si>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</si>
  <si>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</si>
  <si>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</si>
  <si>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</si>
  <si>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</si>
  <si>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</si>
  <si>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</si>
  <si>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</si>
  <si>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</si>
  <si>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</si>
  <si>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</si>
  <si>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</si>
  <si>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</si>
  <si>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</si>
  <si>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</si>
  <si>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</si>
  <si>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</si>
  <si>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</si>
  <si>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</si>
  <si>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</si>
  <si>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</si>
  <si>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</si>
  <si>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</si>
  <si>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</si>
  <si>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</si>
  <si>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</si>
  <si>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</si>
  <si>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</si>
  <si>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</si>
  <si>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</si>
  <si>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</si>
  <si>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</si>
  <si>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</si>
  <si>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</si>
  <si>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</si>
  <si>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</si>
  <si>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</si>
  <si>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</si>
  <si>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</si>
  <si>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</si>
  <si>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</si>
  <si>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</si>
  <si>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</si>
  <si>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</si>
  <si>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</si>
  <si>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</si>
  <si>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</si>
  <si>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</si>
  <si>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</si>
  <si>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</si>
  <si>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</si>
  <si>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</si>
  <si>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</si>
  <si>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</si>
  <si>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</si>
  <si>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</si>
  <si>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</si>
  <si>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</si>
  <si>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</si>
  <si>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</si>
  <si>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</si>
  <si>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</si>
  <si>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</si>
  <si>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</si>
  <si>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</si>
  <si>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</si>
  <si>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</si>
  <si>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</si>
  <si>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</si>
  <si>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</si>
  <si>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</si>
  <si>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</si>
  <si>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</si>
  <si>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</si>
  <si>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</si>
  <si>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</si>
  <si>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</si>
  <si>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</si>
  <si>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</si>
  <si>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</si>
  <si>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</si>
  <si>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</si>
  <si>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</si>
  <si>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</si>
  <si>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</si>
  <si>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</si>
  <si>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</si>
  <si>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</si>
  <si>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</si>
  <si>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</si>
  <si>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</si>
  <si>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</si>
  <si>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</si>
  <si>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</si>
  <si>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</si>
  <si>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</si>
  <si>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</si>
  <si>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</si>
  <si>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</si>
  <si>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</si>
  <si>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</si>
  <si>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</si>
  <si>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</si>
  <si>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</si>
  <si>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</si>
  <si>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</si>
  <si>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</si>
  <si>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</si>
  <si>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</si>
  <si>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</si>
  <si>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</si>
  <si>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</si>
  <si>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</si>
  <si>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</si>
  <si>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</si>
  <si>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</si>
  <si>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</si>
  <si>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</si>
  <si>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</si>
  <si>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</si>
  <si>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</si>
  <si>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</si>
  <si>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</si>
  <si>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</si>
  <si>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</si>
  <si>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</si>
  <si>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</si>
  <si>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</si>
  <si>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</si>
  <si>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</si>
  <si>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</si>
  <si>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</si>
  <si>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</si>
  <si>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</si>
  <si>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</si>
  <si>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</si>
  <si>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</si>
  <si>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</si>
  <si>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</si>
  <si>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</si>
  <si>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</si>
  <si>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</si>
  <si>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</si>
  <si>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</si>
  <si>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</si>
  <si>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</si>
  <si>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</si>
  <si>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</si>
  <si>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</si>
  <si>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</si>
  <si>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</si>
  <si>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</si>
  <si>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</si>
  <si>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</si>
  <si>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</si>
  <si>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</si>
  <si>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</si>
  <si>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</si>
  <si>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</si>
  <si>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</si>
  <si>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</si>
  <si>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</si>
  <si>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</si>
  <si>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</si>
  <si>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</si>
  <si>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</si>
  <si>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</si>
  <si>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</si>
  <si>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</si>
  <si>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</si>
  <si>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</si>
  <si>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</si>
  <si>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</si>
  <si>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</si>
  <si>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</si>
  <si>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</si>
  <si>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</si>
  <si>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</si>
  <si>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</si>
  <si>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</si>
  <si>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</si>
  <si>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</si>
  <si>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</si>
  <si>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</si>
  <si>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</si>
  <si>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</si>
  <si>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</si>
  <si>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</si>
  <si>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</si>
  <si>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</si>
  <si>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</si>
  <si>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</si>
  <si>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</si>
  <si>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</si>
  <si>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</si>
  <si>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</si>
  <si>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</si>
  <si>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</si>
  <si>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</si>
  <si>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</si>
  <si>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</si>
  <si>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</si>
  <si>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</si>
  <si>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</si>
  <si>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</si>
  <si>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</si>
  <si>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</si>
  <si>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</si>
  <si>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</si>
  <si>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</si>
  <si>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</si>
  <si>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</si>
  <si>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</si>
  <si>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</si>
  <si>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</si>
  <si>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</si>
  <si>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</si>
  <si>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</si>
  <si>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</si>
  <si>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</si>
  <si>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</si>
  <si>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</si>
  <si>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</si>
  <si>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</si>
  <si>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</si>
  <si>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</si>
  <si>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</si>
  <si>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</si>
  <si>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</si>
  <si>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</si>
  <si>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</si>
  <si>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</si>
  <si>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</si>
  <si>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</si>
  <si>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</si>
  <si>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</si>
  <si>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</si>
  <si>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</si>
  <si>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</si>
  <si>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</si>
  <si>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</si>
  <si>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</si>
  <si>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</si>
  <si>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</si>
  <si>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</si>
  <si>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</si>
  <si>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</si>
  <si>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</si>
  <si>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</si>
  <si>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</si>
  <si>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</si>
  <si>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</si>
  <si>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</si>
  <si>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</si>
  <si>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</si>
  <si>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</si>
  <si>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</si>
  <si>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</si>
  <si>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</si>
  <si>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</si>
  <si>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</si>
  <si>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</si>
  <si>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</si>
  <si>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</si>
  <si>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</si>
  <si>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</si>
  <si>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</si>
  <si>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</si>
  <si>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</si>
  <si>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</si>
  <si>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</si>
  <si>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</si>
  <si>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</si>
  <si>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</si>
  <si>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</si>
  <si>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</si>
  <si>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</si>
  <si>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</si>
  <si>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</si>
  <si>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</si>
  <si>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</si>
  <si>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</si>
  <si>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</si>
  <si>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</si>
  <si>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</si>
  <si>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</si>
  <si>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</si>
  <si>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</si>
  <si>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</si>
  <si>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</si>
  <si>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</si>
  <si>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</si>
  <si>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</si>
  <si>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</si>
  <si>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</si>
  <si>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</si>
  <si>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</si>
  <si>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</si>
  <si>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</si>
  <si>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</si>
  <si>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</si>
  <si>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</si>
  <si>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</si>
  <si>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</si>
  <si>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</si>
  <si>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</si>
  <si>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</si>
  <si>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</si>
  <si>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</si>
  <si>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</si>
  <si>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</si>
  <si>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</si>
  <si>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</si>
  <si>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</si>
  <si>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</si>
  <si>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</si>
  <si>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</si>
  <si>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</si>
  <si>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</si>
  <si>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</si>
  <si>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</si>
  <si>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</si>
  <si>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</si>
  <si>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</si>
  <si>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</si>
  <si>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</si>
  <si>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</si>
  <si>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</si>
  <si>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</si>
  <si>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</si>
  <si>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</si>
  <si>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</si>
  <si>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</si>
  <si>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</si>
  <si>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</si>
  <si>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</si>
  <si>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</si>
  <si>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</si>
  <si>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</si>
  <si>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</si>
  <si>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</si>
  <si>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</si>
  <si>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</si>
  <si>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</si>
  <si>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</si>
  <si>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</si>
  <si>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</si>
  <si>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</si>
  <si>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</si>
  <si>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</si>
  <si>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</si>
  <si>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</si>
  <si>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</si>
  <si>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</si>
  <si>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</si>
  <si>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</si>
  <si>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</si>
  <si>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</si>
  <si>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</si>
  <si>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</si>
  <si>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</si>
  <si>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</si>
  <si>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</si>
  <si>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</si>
  <si>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</si>
  <si>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</si>
  <si>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</si>
  <si>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</si>
  <si>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</si>
  <si>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</si>
  <si>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</si>
  <si>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</si>
  <si>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</si>
  <si>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</si>
  <si>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</si>
  <si>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</si>
  <si>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</si>
  <si>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</si>
  <si>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</si>
  <si>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</si>
  <si>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</si>
  <si>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</si>
  <si>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</si>
  <si>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</si>
  <si>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</si>
  <si>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</si>
  <si>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</si>
  <si>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</si>
  <si>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</si>
  <si>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</si>
  <si>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</si>
  <si>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</si>
  <si>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</si>
  <si>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</si>
  <si>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</si>
  <si>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</si>
  <si>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</si>
  <si>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</si>
  <si>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</si>
  <si>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</si>
  <si>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</si>
  <si>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</si>
  <si>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</si>
  <si>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</si>
  <si>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</si>
  <si>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</si>
  <si>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</si>
  <si>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</si>
  <si>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</si>
  <si>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</si>
  <si>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</si>
  <si>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</si>
  <si>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</si>
  <si>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</si>
  <si>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</si>
  <si>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</si>
  <si>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</si>
  <si>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</si>
  <si>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</si>
  <si>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</si>
  <si>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</si>
  <si>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</si>
  <si>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</si>
  <si>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</si>
  <si>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</si>
  <si>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</si>
  <si>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</si>
  <si>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</si>
  <si>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</si>
  <si>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</si>
  <si>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</si>
  <si>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</si>
  <si>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</si>
  <si>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</si>
  <si>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</si>
  <si>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</si>
  <si>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</si>
  <si>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</si>
  <si>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</si>
  <si>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</si>
  <si>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</si>
  <si>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</si>
  <si>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</si>
  <si>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</si>
  <si>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</si>
  <si>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</si>
  <si>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</si>
  <si>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</si>
  <si>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</si>
  <si>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</si>
  <si>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</si>
  <si>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</si>
  <si>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</si>
  <si>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</si>
  <si>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</si>
  <si>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</si>
  <si>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</si>
  <si>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</si>
  <si>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</si>
  <si>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</si>
  <si>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</si>
  <si>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</si>
  <si>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</si>
  <si>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</si>
  <si>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</si>
  <si>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</si>
  <si>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</si>
  <si>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</si>
  <si>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</si>
  <si>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</si>
  <si>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</si>
  <si>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</si>
  <si>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</si>
  <si>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</si>
  <si>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</si>
  <si>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</si>
  <si>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</si>
  <si>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</si>
  <si>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</si>
  <si>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</si>
  <si>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</si>
  <si>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</si>
  <si>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</si>
  <si>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</si>
  <si>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</si>
  <si>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</si>
  <si>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</si>
  <si>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</si>
  <si>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</si>
  <si>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</si>
  <si>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</si>
  <si>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</si>
  <si>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</si>
  <si>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</si>
  <si>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</si>
  <si>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</si>
  <si>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</si>
  <si>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</si>
  <si>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</si>
  <si>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</si>
  <si>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</si>
  <si>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</si>
  <si>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</si>
  <si>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</si>
  <si>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</si>
  <si>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</si>
  <si>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</si>
  <si>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</si>
  <si>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</si>
  <si>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</si>
  <si>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</si>
  <si>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</si>
  <si>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</si>
  <si>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</si>
  <si>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</si>
  <si>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</si>
  <si>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</si>
  <si>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</si>
  <si>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</si>
  <si>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</si>
  <si>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</si>
  <si>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</si>
  <si>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</si>
  <si>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</si>
  <si>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</si>
  <si>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</si>
  <si>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</si>
  <si>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</si>
  <si>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</si>
  <si>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</si>
  <si>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</si>
  <si>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</si>
  <si>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</si>
  <si>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</si>
  <si>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</si>
  <si>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</si>
  <si>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</si>
  <si>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</si>
  <si>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</si>
  <si>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</si>
  <si>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</si>
  <si>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</si>
  <si>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</si>
  <si>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</si>
  <si>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</si>
  <si>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</si>
  <si>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</si>
  <si>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</si>
  <si>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</si>
  <si>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</si>
  <si>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</si>
  <si>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</si>
  <si>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</si>
  <si>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</si>
  <si>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</si>
  <si>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</si>
  <si>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</si>
  <si>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</si>
  <si>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</si>
  <si>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</si>
  <si>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</si>
  <si>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</si>
  <si>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</si>
  <si>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</si>
  <si>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</si>
  <si>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</si>
  <si>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</si>
  <si>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</si>
  <si>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</si>
  <si>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</si>
  <si>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</si>
  <si>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</si>
  <si>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</si>
  <si>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</si>
  <si>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</si>
  <si>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</si>
  <si>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</si>
  <si>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</si>
  <si>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</si>
  <si>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</si>
  <si>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</si>
  <si>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</si>
  <si>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</si>
  <si>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</si>
  <si>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</si>
  <si>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</si>
  <si>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</si>
  <si>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</si>
  <si>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</si>
  <si>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</si>
  <si>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</si>
  <si>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</si>
  <si>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</si>
  <si>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</si>
  <si>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</si>
  <si>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</si>
  <si>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</si>
  <si>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</si>
  <si>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</si>
  <si>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</si>
  <si>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</si>
  <si>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</si>
  <si>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</si>
  <si>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</si>
  <si>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</si>
  <si>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</si>
  <si>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</si>
  <si>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</si>
  <si>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</si>
  <si>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</si>
  <si>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</si>
  <si>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</si>
  <si>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</si>
  <si>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</si>
  <si>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</si>
  <si>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</si>
  <si>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</si>
  <si>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</si>
  <si>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</si>
  <si>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</si>
  <si>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</si>
  <si>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</si>
  <si>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</si>
  <si>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</si>
  <si>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</si>
  <si>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</si>
  <si>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</si>
  <si>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</si>
  <si>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</si>
  <si>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</si>
  <si>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</si>
  <si>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</si>
  <si>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</si>
  <si>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</si>
  <si>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</si>
  <si>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</si>
  <si>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</si>
  <si>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</si>
  <si>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</si>
  <si>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</si>
  <si>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</si>
  <si>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</si>
  <si>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</si>
  <si>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</si>
  <si>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</si>
  <si>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</si>
  <si>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</si>
  <si>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</si>
  <si>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</si>
  <si>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</si>
  <si>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</si>
  <si>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</si>
  <si>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</si>
  <si>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</si>
  <si>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</si>
  <si>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</si>
  <si>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</si>
  <si>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</si>
  <si>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</si>
  <si>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</si>
  <si>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</si>
  <si>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</si>
  <si>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</si>
  <si>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</si>
  <si>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</si>
  <si>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</si>
  <si>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</si>
  <si>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</si>
  <si>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</si>
  <si>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</si>
  <si>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</si>
  <si>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</si>
  <si>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</si>
  <si>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</si>
  <si>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</si>
  <si>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</si>
  <si>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</si>
  <si>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</si>
  <si>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</si>
  <si>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</si>
  <si>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</si>
  <si>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</si>
  <si>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</si>
  <si>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</si>
  <si>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</si>
  <si>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</si>
  <si>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</si>
  <si>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</si>
  <si>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</si>
  <si>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</si>
  <si>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</si>
  <si>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</si>
  <si>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</si>
  <si>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</si>
  <si>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</si>
  <si>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</si>
  <si>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</si>
  <si>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</si>
  <si>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</si>
  <si>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</si>
  <si>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</si>
  <si>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</si>
  <si>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</si>
  <si>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</si>
  <si>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</si>
  <si>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</si>
  <si>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</si>
  <si>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</si>
  <si>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</si>
  <si>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</si>
  <si>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</si>
  <si>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</si>
  <si>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</si>
  <si>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</si>
  <si>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</si>
  <si>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</si>
  <si>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</si>
  <si>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</si>
  <si>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</si>
  <si>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</si>
  <si>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</si>
  <si>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</si>
  <si>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</si>
  <si>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</si>
  <si>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</si>
  <si>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</si>
  <si>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</si>
  <si>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</si>
  <si>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</si>
  <si>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</si>
  <si>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</si>
  <si>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</si>
  <si>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</si>
  <si>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</si>
  <si>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</si>
  <si>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</si>
  <si>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</si>
  <si>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</si>
  <si>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</si>
  <si>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</si>
  <si>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</si>
  <si>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</si>
  <si>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</si>
  <si>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</si>
  <si>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</si>
  <si>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</si>
  <si>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</si>
  <si>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</si>
  <si>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</si>
  <si>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</si>
  <si>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</si>
  <si>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</si>
  <si>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</si>
  <si>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</si>
  <si>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</si>
  <si>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</si>
  <si>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</si>
  <si>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</si>
  <si>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</si>
  <si>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</si>
  <si>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</si>
  <si>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</si>
  <si>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</si>
  <si>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</si>
  <si>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</si>
  <si>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</si>
  <si>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</si>
  <si>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</si>
  <si>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</si>
  <si>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</si>
  <si>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</si>
  <si>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</si>
  <si>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</si>
  <si>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</si>
  <si>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</si>
  <si>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</si>
  <si>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</si>
  <si>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</si>
  <si>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</si>
  <si>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</si>
  <si>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</si>
  <si>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</si>
  <si>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</si>
  <si>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</si>
  <si>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</si>
  <si>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</si>
  <si>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</si>
  <si>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</si>
  <si>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</si>
  <si>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</si>
  <si>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</si>
  <si>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</si>
  <si>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</si>
  <si>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</si>
  <si>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</si>
  <si>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</si>
  <si>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</si>
  <si>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</si>
  <si>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</si>
  <si>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</si>
  <si>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</si>
  <si>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</si>
  <si>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</si>
  <si>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</si>
  <si>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</si>
  <si>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</si>
  <si>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</si>
  <si>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</si>
  <si>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</si>
  <si>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</si>
  <si>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</si>
  <si>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</si>
  <si>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</si>
  <si>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</si>
  <si>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</si>
  <si>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</si>
  <si>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</si>
  <si>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</si>
  <si>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</si>
  <si>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</si>
  <si>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</si>
  <si>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</si>
  <si>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</si>
  <si>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</si>
  <si>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</si>
  <si>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</si>
  <si>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</si>
  <si>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</si>
  <si>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</si>
  <si>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</si>
  <si>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</si>
  <si>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</si>
  <si>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</si>
  <si>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</si>
  <si>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</si>
  <si>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</si>
  <si>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</si>
  <si>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</si>
  <si>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</si>
  <si>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</si>
  <si>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</si>
  <si>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</si>
  <si>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</si>
  <si>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</si>
  <si>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</si>
  <si>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</si>
  <si>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</si>
  <si>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</si>
  <si>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</si>
  <si>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</si>
  <si>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</si>
  <si>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</si>
  <si>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</si>
  <si>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</si>
  <si>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</si>
  <si>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</si>
  <si>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</si>
  <si>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</si>
  <si>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</si>
  <si>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</si>
  <si>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</si>
  <si>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</si>
  <si>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</si>
  <si>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</si>
  <si>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</si>
  <si>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</si>
  <si>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</si>
  <si>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</si>
  <si>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</si>
  <si>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</si>
  <si>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</si>
  <si>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</si>
  <si>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</si>
  <si>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</si>
  <si>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</si>
  <si>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</si>
  <si>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</si>
  <si>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</si>
  <si>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</si>
  <si>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</si>
  <si>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</si>
  <si>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</si>
  <si>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</si>
  <si>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</si>
  <si>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</si>
  <si>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</si>
  <si>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</si>
  <si>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</si>
  <si>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</si>
  <si>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</si>
  <si>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</si>
  <si>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</si>
  <si>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</si>
  <si>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</si>
  <si>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</si>
  <si>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</si>
  <si>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</si>
  <si>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</si>
  <si>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</si>
  <si>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</si>
  <si>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</si>
  <si>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</si>
  <si>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</si>
  <si>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</si>
  <si>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</si>
  <si>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</si>
  <si>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</si>
  <si>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</si>
  <si>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</si>
  <si>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</si>
  <si>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</si>
  <si>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</si>
  <si>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</si>
  <si>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</si>
  <si>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</si>
  <si>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</si>
  <si>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</si>
  <si>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</si>
  <si>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</si>
  <si>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</si>
  <si>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</si>
  <si>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</si>
  <si>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</si>
  <si>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</si>
  <si>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</si>
  <si>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</si>
  <si>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</si>
  <si>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</si>
  <si>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</si>
  <si>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</si>
  <si>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</si>
  <si>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</si>
  <si>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</si>
  <si>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</si>
  <si>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</si>
  <si>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</si>
  <si>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</si>
  <si>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</si>
  <si>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</si>
  <si>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</si>
  <si>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</si>
  <si>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</si>
  <si>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</si>
  <si>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</si>
  <si>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</si>
  <si>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</si>
  <si>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</si>
  <si>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</si>
  <si>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</si>
  <si>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</si>
  <si>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</si>
  <si>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</si>
  <si>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</si>
  <si>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</si>
  <si>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</si>
  <si>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</si>
  <si>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</si>
  <si>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</si>
  <si>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</si>
  <si>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</si>
  <si>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</si>
  <si>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</si>
  <si>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</si>
  <si>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</si>
  <si>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</si>
  <si>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</si>
  <si>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</si>
  <si>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</si>
  <si>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</si>
  <si>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</si>
  <si>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</si>
  <si>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</si>
  <si>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</si>
  <si>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</si>
  <si>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</si>
  <si>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</si>
  <si>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</si>
  <si>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</si>
  <si>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</si>
  <si>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</si>
  <si>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</si>
  <si>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</si>
  <si>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</si>
  <si>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</si>
  <si>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</si>
  <si>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</si>
  <si>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</si>
  <si>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</si>
  <si>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</si>
  <si>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</si>
  <si>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</si>
  <si>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</si>
  <si>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</si>
  <si>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</si>
  <si>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</si>
  <si>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</si>
  <si>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</si>
  <si>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</si>
  <si>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</si>
  <si>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</si>
  <si>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</si>
  <si>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</si>
  <si>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</si>
  <si>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</si>
  <si>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</si>
  <si>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</si>
  <si>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</si>
  <si>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</si>
  <si>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</si>
  <si>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</si>
  <si>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</si>
  <si>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</si>
  <si>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</si>
  <si>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</si>
  <si>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</si>
  <si>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</si>
  <si>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</si>
  <si>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</si>
  <si>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</si>
  <si>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</si>
  <si>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</si>
  <si>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</si>
  <si>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</si>
  <si>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</si>
  <si>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</si>
  <si>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</si>
  <si>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</si>
  <si>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</si>
  <si>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</si>
  <si>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</si>
  <si>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</si>
  <si>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</si>
  <si>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</si>
  <si>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</si>
  <si>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</si>
  <si>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</si>
  <si>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</si>
  <si>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</si>
  <si>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</si>
  <si>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</si>
  <si>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</si>
  <si>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</si>
  <si>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</si>
  <si>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</si>
  <si>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</si>
  <si>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</si>
  <si>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</si>
  <si>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</si>
  <si>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</si>
  <si>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</si>
  <si>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</si>
  <si>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</si>
  <si>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</si>
  <si>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</si>
  <si>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</si>
  <si>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</si>
  <si>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</si>
  <si>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</si>
  <si>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</si>
  <si>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</si>
  <si>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</si>
  <si>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</si>
  <si>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</si>
  <si>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</si>
  <si>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</si>
  <si>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</si>
  <si>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</si>
  <si>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</si>
  <si>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</si>
  <si>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</si>
  <si>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</si>
  <si>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</si>
  <si>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</si>
  <si>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</si>
  <si>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</si>
  <si>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</si>
  <si>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</si>
  <si>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</si>
  <si>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</si>
  <si>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</si>
  <si>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</si>
  <si>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</si>
  <si>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</si>
  <si>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</si>
  <si>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</si>
  <si>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</si>
  <si>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</si>
  <si>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</si>
  <si>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</si>
  <si>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</si>
  <si>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</si>
  <si>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</si>
  <si>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</si>
  <si>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</si>
  <si>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</si>
  <si>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</si>
  <si>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</si>
  <si>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</si>
  <si>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</si>
  <si>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</si>
  <si>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</si>
  <si>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</si>
  <si>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</si>
  <si>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</si>
  <si>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</si>
  <si>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</si>
  <si>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</si>
  <si>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</si>
  <si>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</si>
  <si>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</si>
  <si>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</si>
  <si>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</si>
  <si>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</si>
  <si>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</si>
  <si>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</si>
  <si>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</si>
  <si>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</si>
  <si>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</si>
  <si>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</si>
  <si>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</si>
  <si>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</si>
  <si>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</si>
  <si>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</si>
  <si>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</si>
  <si>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</si>
  <si>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</si>
  <si>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</si>
  <si>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</si>
  <si>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</si>
  <si>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</si>
  <si>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</si>
  <si>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</si>
  <si>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</si>
  <si>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</si>
  <si>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</si>
  <si>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</si>
  <si>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</si>
  <si>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</si>
  <si>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</si>
  <si>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</si>
  <si>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</si>
  <si>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</si>
  <si>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</si>
  <si>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</si>
  <si>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</si>
  <si>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</si>
  <si>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</si>
  <si>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</si>
  <si>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</si>
  <si>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</si>
  <si>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</si>
  <si>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</si>
  <si>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</si>
  <si>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</si>
  <si>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</si>
  <si>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</si>
  <si>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</si>
  <si>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</si>
  <si>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</si>
  <si>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</si>
  <si>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</si>
  <si>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</si>
  <si>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</si>
  <si>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</si>
  <si>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</si>
  <si>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</si>
  <si>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</si>
  <si>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</si>
  <si>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</si>
  <si>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</si>
  <si>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</si>
  <si>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</si>
  <si>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</si>
  <si>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</si>
  <si>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</si>
  <si>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</si>
  <si>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</si>
  <si>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</si>
  <si>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</si>
  <si>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</si>
  <si>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</si>
  <si>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</si>
  <si>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</si>
  <si>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</si>
  <si>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</si>
  <si>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</si>
  <si>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</si>
  <si>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</si>
  <si>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</si>
  <si>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</si>
  <si>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</si>
  <si>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</si>
  <si>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</si>
  <si>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</si>
  <si>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</si>
  <si>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</si>
  <si>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</si>
  <si>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</si>
  <si>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</si>
  <si>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</si>
  <si>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</si>
  <si>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</si>
  <si>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</si>
  <si>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</si>
  <si>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</si>
  <si>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</si>
  <si>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</si>
  <si>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</si>
  <si>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</si>
  <si>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</si>
  <si>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</si>
  <si>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</si>
  <si>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</si>
  <si>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</si>
  <si>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</si>
  <si>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</si>
  <si>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</si>
  <si>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</si>
  <si>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</si>
  <si>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</si>
  <si>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</si>
  <si>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</si>
  <si>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</si>
  <si>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</si>
  <si>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</si>
  <si>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</si>
  <si>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</si>
  <si>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</si>
  <si>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</si>
  <si>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</si>
  <si>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</si>
  <si>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</si>
  <si>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</si>
  <si>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</si>
  <si>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</si>
  <si>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</si>
  <si>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</si>
  <si>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</si>
  <si>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</si>
  <si>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</si>
  <si>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</si>
  <si>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</si>
  <si>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</si>
  <si>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</si>
  <si>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</si>
  <si>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</si>
  <si>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</si>
  <si>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</si>
  <si>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</si>
  <si>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</si>
  <si>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</si>
  <si>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</si>
  <si>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</si>
  <si>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</si>
  <si>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</si>
  <si>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</si>
  <si>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</si>
  <si>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</si>
  <si>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</si>
  <si>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</si>
  <si>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</si>
  <si>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</si>
  <si>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</si>
  <si>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</si>
  <si>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</si>
  <si>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</si>
  <si>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</si>
  <si>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</si>
  <si>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</si>
  <si>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</si>
  <si>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</si>
  <si>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</si>
  <si>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</si>
  <si>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</si>
  <si>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</si>
  <si>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</si>
  <si>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</si>
  <si>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</si>
  <si>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</si>
  <si>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</si>
  <si>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</si>
  <si>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</si>
  <si>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</si>
  <si>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</si>
  <si>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</si>
  <si>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</si>
  <si>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</si>
  <si>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</si>
  <si>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</si>
  <si>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</si>
  <si>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</si>
  <si>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</si>
  <si>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</si>
  <si>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</si>
  <si>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</si>
  <si>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</si>
  <si>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</si>
  <si>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</si>
  <si>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</si>
  <si>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</si>
  <si>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</si>
  <si>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</si>
  <si>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</si>
  <si>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</si>
  <si>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</si>
  <si>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</si>
  <si>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</si>
  <si>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</si>
  <si>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</si>
  <si>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</si>
  <si>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</si>
  <si>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</si>
  <si>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</si>
  <si>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</si>
  <si>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</si>
  <si>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</si>
  <si>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</si>
  <si>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</si>
  <si>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</si>
  <si>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</si>
  <si>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</si>
  <si>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</si>
  <si>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</si>
  <si>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</si>
  <si>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</si>
  <si>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</si>
  <si>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</si>
  <si>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</si>
  <si>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</si>
  <si>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</si>
  <si>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</si>
  <si>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</si>
  <si>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</si>
  <si>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</si>
  <si>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</si>
  <si>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</si>
  <si>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</si>
  <si>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</si>
  <si>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</si>
  <si>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</si>
  <si>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</si>
  <si>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</si>
  <si>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</si>
  <si>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</si>
  <si>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</si>
  <si>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</si>
  <si>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</si>
  <si>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</si>
  <si>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</si>
  <si>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</si>
  <si>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</si>
  <si>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</si>
  <si>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</si>
  <si>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</si>
  <si>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</si>
  <si>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</si>
  <si>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</si>
  <si>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</si>
  <si>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</si>
  <si>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</si>
  <si>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</si>
  <si>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</si>
  <si>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</si>
  <si>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</si>
  <si>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</si>
  <si>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</si>
  <si>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</si>
  <si>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</si>
  <si>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</si>
  <si>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</si>
  <si>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</si>
  <si>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</si>
  <si>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</si>
  <si>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</si>
  <si>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</si>
  <si>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</si>
  <si>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</si>
  <si>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</si>
  <si>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</si>
  <si>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</si>
  <si>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</si>
  <si>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</si>
  <si>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</si>
  <si>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</si>
  <si>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</si>
  <si>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</si>
  <si>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</si>
  <si>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</si>
  <si>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</si>
  <si>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</si>
  <si>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</si>
  <si>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</si>
  <si>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</si>
  <si>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</si>
  <si>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</si>
  <si>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</si>
  <si>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</si>
  <si>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</si>
  <si>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</si>
  <si>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</si>
  <si>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</si>
  <si>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</si>
  <si>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</si>
  <si>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</si>
  <si>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</si>
  <si>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</si>
  <si>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</si>
  <si>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</si>
  <si>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</si>
  <si>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</si>
  <si>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</si>
  <si>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</si>
  <si>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</si>
  <si>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</si>
  <si>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</si>
  <si>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</si>
  <si>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</si>
  <si>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</si>
  <si>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</si>
  <si>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</si>
  <si>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</si>
  <si>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</si>
  <si>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</si>
  <si>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</si>
  <si>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</si>
  <si>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</si>
  <si>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</si>
  <si>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</si>
  <si>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</si>
  <si>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</si>
  <si>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</si>
  <si>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</si>
  <si>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</si>
  <si>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</si>
  <si>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</si>
  <si>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</si>
  <si>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</si>
  <si>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</si>
  <si>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</si>
  <si>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</si>
  <si>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</si>
  <si>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</si>
  <si>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</si>
  <si>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</si>
  <si>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</si>
  <si>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</si>
  <si>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</si>
  <si>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</si>
  <si>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</si>
  <si>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</si>
  <si>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</si>
  <si>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</si>
  <si>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</si>
  <si>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</si>
  <si>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</si>
  <si>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</si>
  <si>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</si>
  <si>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</si>
  <si>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</si>
  <si>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</si>
  <si>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</si>
  <si>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</si>
  <si>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</si>
  <si>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</si>
  <si>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</si>
  <si>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</si>
  <si>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</si>
  <si>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</si>
  <si>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</si>
  <si>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</si>
  <si>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</si>
  <si>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</si>
  <si>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</si>
  <si>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</si>
  <si>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</si>
  <si>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</si>
  <si>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</si>
  <si>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</si>
  <si>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</si>
  <si>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</si>
  <si>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</si>
  <si>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</si>
  <si>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</si>
  <si>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</si>
  <si>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</si>
  <si>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</si>
  <si>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</si>
  <si>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</si>
  <si>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</si>
  <si>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</si>
  <si>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</si>
  <si>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</si>
  <si>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</si>
  <si>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</si>
  <si>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</si>
  <si>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</si>
  <si>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</si>
  <si>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</si>
  <si>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</si>
  <si>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</si>
  <si>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</si>
  <si>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</si>
  <si>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</si>
  <si>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</si>
  <si>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</si>
  <si>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</si>
  <si>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</si>
  <si>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</si>
  <si>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</si>
  <si>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</si>
  <si>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</si>
  <si>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</si>
  <si>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</si>
  <si>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</si>
  <si>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</si>
  <si>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</si>
  <si>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</si>
  <si>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</si>
  <si>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</si>
  <si>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</si>
  <si>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</si>
  <si>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</si>
  <si>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</si>
  <si>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</si>
  <si>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</si>
  <si>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</si>
  <si>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</si>
  <si>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</si>
  <si>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</si>
  <si>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</si>
  <si>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</si>
  <si>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</si>
  <si>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</si>
  <si>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</si>
  <si>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</si>
  <si>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</si>
  <si>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</si>
  <si>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</si>
  <si>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</si>
  <si>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</si>
  <si>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</si>
  <si>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</si>
  <si>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</si>
  <si>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</si>
  <si>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</si>
  <si>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</si>
  <si>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</si>
  <si>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</si>
  <si>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</si>
  <si>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</si>
  <si>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</si>
  <si>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</si>
  <si>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</si>
  <si>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</si>
  <si>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</si>
  <si>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</si>
  <si>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</si>
  <si>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</si>
  <si>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</si>
  <si>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</si>
  <si>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</si>
  <si>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</si>
  <si>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</si>
  <si>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</si>
  <si>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</si>
  <si>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</si>
  <si>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</si>
  <si>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</si>
  <si>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</si>
  <si>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</si>
  <si>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</si>
  <si>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</si>
  <si>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</si>
  <si>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</si>
  <si>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</si>
  <si>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</si>
  <si>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</si>
  <si>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</si>
  <si>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</si>
  <si>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</si>
  <si>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</si>
  <si>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</si>
  <si>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</si>
  <si>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</si>
  <si>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</si>
  <si>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</si>
  <si>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</si>
  <si>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</si>
  <si>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</si>
  <si>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</si>
  <si>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</si>
  <si>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</si>
  <si>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</si>
  <si>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</si>
  <si>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</si>
  <si>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</si>
  <si>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</si>
  <si>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</si>
  <si>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</si>
  <si>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</si>
  <si>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</si>
  <si>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</si>
  <si>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</si>
  <si>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</si>
  <si>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</si>
  <si>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</si>
  <si>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</si>
  <si>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</si>
  <si>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</si>
  <si>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</si>
  <si>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</si>
  <si>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</si>
  <si>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</si>
  <si>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</si>
  <si>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</si>
  <si>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</si>
  <si>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</si>
  <si>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</si>
  <si>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</si>
  <si>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</si>
  <si>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</si>
  <si>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</si>
  <si>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</si>
  <si>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</si>
  <si>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</si>
  <si>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</si>
  <si>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</si>
  <si>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</si>
  <si>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</si>
  <si>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</si>
  <si>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</si>
  <si>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</si>
  <si>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</si>
  <si>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</si>
  <si>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</si>
  <si>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</si>
  <si>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</si>
  <si>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</si>
  <si>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</si>
  <si>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</si>
  <si>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</si>
  <si>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</si>
  <si>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</si>
  <si>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</si>
  <si>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</si>
  <si>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</si>
  <si>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</si>
  <si>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</si>
  <si>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</si>
  <si>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</si>
  <si>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</si>
  <si>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</si>
  <si>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</si>
  <si>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</si>
  <si>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</si>
  <si>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</si>
  <si>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</si>
  <si>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</si>
  <si>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</si>
  <si>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</si>
  <si>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</si>
  <si>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</si>
  <si>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</si>
  <si>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</si>
  <si>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</si>
  <si>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</si>
  <si>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</si>
  <si>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</si>
  <si>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</si>
  <si>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</si>
  <si>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</si>
  <si>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</si>
  <si>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</si>
  <si>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</si>
  <si>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</si>
  <si>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</si>
  <si>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</si>
  <si>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</si>
  <si>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</si>
  <si>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</si>
  <si>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</si>
  <si>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</si>
  <si>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</si>
  <si>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</si>
  <si>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</si>
  <si>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</si>
  <si>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</si>
  <si>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</si>
  <si>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</si>
  <si>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</si>
  <si>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</si>
  <si>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</si>
  <si>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</si>
  <si>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</si>
  <si>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</si>
  <si>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</si>
  <si>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</si>
  <si>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</si>
  <si>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</si>
  <si>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</si>
  <si>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</si>
  <si>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</si>
  <si>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</si>
  <si>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</si>
  <si>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</si>
  <si>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</si>
  <si>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</si>
  <si>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</si>
  <si>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</si>
  <si>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</si>
  <si>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</si>
  <si>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</si>
  <si>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</si>
  <si>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</si>
  <si>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</si>
  <si>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</si>
  <si>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</si>
  <si>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</si>
  <si>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</si>
  <si>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</si>
  <si>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</si>
  <si>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</si>
  <si>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</si>
  <si>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</si>
  <si>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</si>
  <si>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</si>
  <si>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</si>
  <si>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</si>
  <si>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</si>
  <si>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</si>
  <si>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</si>
  <si>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</si>
  <si>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</si>
  <si>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</si>
  <si>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</si>
  <si>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</si>
  <si>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</si>
  <si>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</si>
  <si>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</si>
  <si>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</si>
  <si>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</si>
  <si>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</si>
  <si>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</si>
  <si>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</si>
  <si>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</si>
  <si>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</si>
  <si>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</si>
  <si>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</si>
  <si>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</si>
  <si>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</si>
  <si>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</si>
  <si>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</si>
  <si>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</si>
  <si>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</si>
  <si>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</si>
  <si>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</si>
  <si>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</si>
  <si>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</si>
  <si>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</si>
  <si>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</si>
  <si>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</si>
  <si>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</si>
  <si>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</si>
  <si>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</si>
  <si>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</si>
  <si>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</si>
  <si>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</si>
  <si>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</si>
  <si>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</si>
  <si>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</si>
  <si>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</si>
  <si>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</si>
  <si>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</si>
  <si>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</si>
  <si>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</si>
  <si>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</si>
  <si>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</si>
  <si>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</si>
  <si>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</si>
  <si>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</si>
  <si>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</si>
  <si>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</si>
  <si>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</si>
  <si>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</si>
  <si>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</si>
  <si>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</si>
  <si>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</si>
  <si>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</si>
  <si>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</si>
  <si>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</si>
  <si>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</si>
  <si>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</si>
  <si>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</si>
  <si>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</si>
  <si>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</si>
  <si>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</si>
  <si>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</si>
  <si>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</si>
  <si>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</si>
  <si>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</si>
  <si>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</si>
  <si>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</si>
  <si>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</si>
  <si>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</si>
  <si>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</si>
  <si>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</si>
  <si>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</si>
  <si>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</si>
  <si>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</si>
  <si>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</si>
  <si>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</si>
  <si>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</si>
  <si>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</si>
  <si>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</si>
  <si>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</si>
  <si>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</si>
  <si>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</si>
  <si>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</si>
  <si>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</si>
  <si>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</si>
  <si>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</si>
  <si>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</si>
  <si>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</si>
  <si>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</si>
  <si>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</si>
  <si>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</si>
  <si>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</si>
  <si>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</si>
  <si>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</si>
  <si>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</si>
  <si>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</si>
  <si>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</si>
  <si>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</si>
  <si>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</si>
  <si>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</si>
  <si>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</si>
  <si>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</si>
  <si>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</si>
  <si>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</si>
  <si>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</si>
  <si>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</si>
  <si>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</si>
  <si>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</si>
  <si>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</si>
  <si>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</si>
  <si>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</si>
  <si>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</si>
  <si>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</si>
  <si>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</si>
  <si>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</si>
  <si>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</si>
  <si>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</si>
  <si>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</si>
  <si>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</si>
  <si>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</si>
  <si>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</si>
  <si>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</si>
  <si>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</si>
  <si>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</si>
  <si>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</si>
  <si>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</si>
  <si>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</si>
  <si>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</si>
  <si>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</si>
  <si>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</si>
  <si>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</si>
  <si>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</si>
  <si>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</si>
  <si>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</si>
  <si>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</si>
  <si>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</si>
  <si>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</si>
  <si>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</si>
  <si>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</si>
  <si>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</si>
  <si>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</si>
  <si>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</si>
  <si>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</si>
  <si>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</si>
  <si>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</si>
  <si>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</si>
  <si>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</si>
  <si>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</si>
  <si>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</si>
  <si>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</si>
  <si>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</si>
  <si>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</si>
  <si>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</si>
  <si>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</si>
  <si>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</si>
  <si>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</si>
  <si>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</si>
  <si>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</si>
  <si>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</si>
  <si>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</si>
  <si>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</si>
  <si>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</si>
  <si>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</si>
  <si>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</si>
  <si>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</si>
  <si>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</si>
  <si>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</si>
  <si>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</si>
  <si>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</si>
  <si>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</si>
  <si>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</si>
  <si>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</si>
  <si>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</si>
  <si>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</si>
  <si>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</si>
  <si>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</si>
  <si>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</si>
  <si>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</si>
  <si>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</si>
  <si>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</si>
  <si>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</si>
  <si>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</si>
  <si>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</si>
  <si>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</si>
  <si>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</si>
  <si>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</si>
  <si>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</si>
  <si>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</si>
  <si>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</si>
  <si>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</si>
  <si>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</si>
  <si>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</si>
  <si>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</si>
  <si>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</si>
  <si>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</si>
  <si>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</si>
  <si>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</si>
  <si>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</si>
  <si>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</si>
  <si>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</si>
  <si>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</si>
  <si>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</si>
  <si>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</si>
  <si>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</si>
  <si>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</si>
  <si>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</si>
  <si>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</si>
  <si>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</si>
  <si>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</si>
  <si>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</si>
  <si>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</si>
  <si>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</si>
  <si>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</si>
  <si>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</si>
  <si>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</si>
  <si>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</si>
  <si>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</si>
  <si>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</si>
  <si>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</si>
  <si>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</si>
  <si>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</si>
  <si>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</si>
  <si>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</si>
  <si>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</si>
  <si>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</si>
  <si>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</si>
  <si>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</si>
  <si>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</si>
  <si>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</si>
  <si>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</si>
  <si>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</si>
  <si>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</si>
  <si>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</si>
  <si>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</si>
  <si>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</si>
  <si>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</si>
  <si>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</si>
  <si>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</si>
  <si>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</si>
  <si>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</si>
  <si>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</si>
  <si>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</si>
  <si>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</si>
  <si>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</si>
  <si>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</si>
  <si>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</si>
  <si>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</si>
  <si>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</si>
  <si>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</si>
  <si>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</si>
  <si>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</si>
  <si>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</si>
  <si>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</si>
  <si>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</si>
  <si>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</si>
  <si>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</si>
  <si>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</si>
  <si>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</si>
  <si>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</si>
  <si>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</si>
  <si>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</si>
  <si>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</si>
  <si>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</si>
  <si>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</si>
  <si>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</si>
  <si>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</si>
  <si>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</si>
  <si>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</si>
  <si>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</si>
  <si>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</si>
  <si>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</si>
  <si>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</si>
  <si>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</si>
  <si>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</si>
  <si>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</si>
  <si>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</si>
  <si>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</si>
  <si>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</si>
  <si>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</si>
  <si>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</si>
  <si>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</si>
  <si>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</si>
  <si>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</si>
  <si>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</si>
  <si>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</si>
  <si>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</si>
  <si>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</si>
  <si>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</si>
  <si>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</si>
  <si>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</si>
  <si>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</si>
  <si>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</si>
  <si>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</si>
  <si>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</si>
  <si>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</si>
  <si>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</si>
  <si>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</si>
  <si>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</si>
  <si>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</si>
  <si>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</si>
  <si>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</si>
  <si>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</si>
  <si>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</si>
  <si>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</si>
  <si>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</si>
  <si>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</si>
  <si>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</si>
  <si>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</si>
  <si>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</si>
  <si>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</si>
  <si>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</si>
  <si>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</si>
  <si>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</si>
  <si>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</si>
  <si>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</si>
  <si>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</si>
  <si>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</si>
  <si>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</si>
  <si>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</si>
  <si>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</si>
  <si>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</si>
  <si>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</si>
  <si>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</si>
  <si>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</si>
  <si>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</si>
  <si>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</si>
  <si>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</si>
  <si>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</si>
  <si>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</si>
  <si>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</si>
  <si>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</si>
  <si>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</si>
  <si>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</si>
  <si>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</si>
  <si>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</si>
  <si>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</si>
  <si>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</si>
  <si>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</si>
  <si>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</si>
  <si>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</si>
  <si>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</si>
  <si>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</si>
  <si>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</si>
  <si>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</si>
  <si>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</si>
  <si>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</si>
  <si>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</si>
  <si>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</si>
  <si>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</si>
  <si>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</si>
  <si>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</si>
  <si>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</si>
  <si>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</si>
  <si>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</si>
  <si>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</si>
  <si>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</si>
  <si>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</si>
  <si>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</si>
  <si>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</si>
  <si>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</si>
  <si>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</si>
  <si>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</si>
  <si>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</si>
  <si>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</si>
  <si>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</si>
  <si>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</si>
  <si>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</si>
  <si>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</si>
  <si>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</si>
  <si>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</si>
  <si>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</si>
  <si>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</si>
  <si>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</si>
  <si>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</si>
  <si>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</si>
  <si>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</si>
  <si>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</si>
  <si>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</si>
  <si>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</si>
  <si>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</si>
  <si>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</si>
  <si>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</si>
  <si>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</si>
  <si>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</si>
  <si>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</si>
  <si>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</si>
  <si>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</si>
  <si>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</si>
  <si>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</si>
  <si>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</si>
  <si>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</si>
  <si>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</si>
  <si>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</si>
  <si>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</si>
  <si>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</si>
  <si>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</si>
  <si>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</si>
  <si>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</si>
  <si>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</si>
  <si>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</si>
  <si>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</si>
  <si>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</si>
  <si>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</si>
  <si>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</si>
  <si>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</si>
  <si>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</si>
  <si>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</si>
  <si>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</si>
  <si>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</si>
  <si>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</si>
  <si>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</si>
  <si>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</si>
  <si>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</si>
  <si>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</si>
  <si>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</si>
  <si>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</si>
  <si>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</si>
  <si>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</si>
  <si>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</si>
  <si>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</si>
  <si>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</si>
  <si>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</si>
  <si>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</si>
  <si>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</si>
  <si>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</si>
  <si>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</si>
  <si>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</si>
  <si>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</si>
  <si>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</si>
  <si>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</si>
  <si>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</si>
  <si>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</si>
  <si>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</si>
  <si>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</si>
  <si>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</si>
  <si>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</si>
  <si>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</si>
  <si>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</si>
  <si>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</si>
  <si>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</si>
  <si>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</si>
  <si>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</si>
  <si>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</si>
  <si>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</si>
  <si>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</si>
  <si>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</si>
  <si>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</si>
  <si>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</si>
  <si>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</si>
  <si>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</si>
  <si>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</si>
  <si>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</si>
  <si>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</si>
  <si>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</si>
  <si>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</si>
  <si>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</si>
  <si>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</si>
  <si>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</si>
  <si>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</si>
  <si>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</si>
  <si>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</si>
  <si>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</si>
  <si>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</si>
  <si>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</si>
  <si>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</si>
  <si>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</si>
  <si>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</si>
  <si>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</si>
  <si>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</si>
  <si>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</si>
  <si>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</si>
  <si>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</si>
  <si>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</si>
  <si>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</si>
  <si>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</si>
  <si>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</si>
  <si>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</si>
  <si>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</si>
  <si>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</si>
  <si>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</si>
  <si>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</si>
  <si>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</si>
  <si>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</si>
  <si>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</si>
  <si>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</si>
  <si>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</si>
  <si>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</si>
  <si>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</si>
  <si>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</si>
  <si>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</si>
  <si>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</si>
  <si>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</si>
  <si>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</si>
  <si>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</si>
  <si>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</si>
  <si>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</si>
  <si>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</si>
  <si>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</si>
  <si>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</si>
  <si>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</si>
  <si>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</si>
  <si>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</si>
  <si>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</si>
  <si>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</si>
  <si>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</si>
  <si>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</si>
  <si>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</si>
  <si>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</si>
  <si>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</si>
  <si>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</si>
  <si>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</si>
  <si>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</si>
  <si>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</si>
  <si>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</si>
  <si>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</si>
  <si>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</si>
  <si>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</si>
  <si>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</si>
  <si>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</si>
  <si>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</si>
  <si>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</si>
  <si>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</si>
  <si>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</si>
  <si>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</si>
  <si>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</si>
  <si>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</si>
  <si>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</si>
  <si>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</si>
  <si>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</si>
  <si>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</si>
  <si>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</si>
  <si>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</si>
  <si>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</si>
  <si>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</si>
  <si>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</si>
  <si>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</si>
  <si>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</si>
  <si>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</si>
  <si>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</si>
  <si>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</si>
  <si>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</si>
  <si>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</si>
  <si>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</si>
  <si>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</si>
  <si>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</si>
  <si>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</si>
  <si>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</si>
  <si>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</si>
  <si>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</si>
  <si>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</si>
  <si>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</si>
  <si>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</si>
  <si>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</si>
  <si>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</si>
  <si>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</si>
  <si>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</si>
  <si>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</si>
  <si>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</si>
  <si>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</si>
  <si>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</si>
  <si>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</si>
  <si>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</si>
  <si>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</si>
  <si>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</si>
  <si>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</si>
  <si>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</si>
  <si>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</si>
  <si>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</si>
  <si>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</si>
  <si>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</si>
  <si>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</si>
  <si>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</si>
  <si>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</si>
  <si>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</si>
  <si>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</si>
  <si>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</si>
  <si>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</si>
  <si>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</si>
  <si>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</si>
  <si>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</si>
  <si>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</si>
  <si>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</si>
  <si>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</si>
  <si>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</si>
  <si>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</si>
  <si>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</si>
  <si>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</si>
  <si>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</si>
  <si>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</si>
  <si>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</si>
  <si>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</si>
  <si>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</si>
  <si>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</si>
  <si>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</si>
  <si>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</si>
  <si>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</si>
  <si>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</si>
  <si>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</si>
  <si>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</si>
  <si>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</si>
  <si>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</si>
  <si>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</si>
  <si>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</si>
  <si>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</si>
  <si>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</si>
  <si>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</si>
  <si>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</si>
  <si>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</si>
  <si>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</si>
  <si>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</si>
  <si>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</si>
  <si>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</si>
  <si>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</si>
  <si>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</si>
  <si>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</si>
  <si>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</si>
  <si>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</si>
  <si>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</si>
  <si>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</si>
  <si>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</si>
  <si>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</si>
  <si>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</si>
  <si>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</si>
  <si>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</si>
  <si>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</si>
  <si>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</si>
  <si>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</si>
  <si>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</si>
  <si>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</si>
  <si>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</si>
  <si>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</si>
  <si>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</si>
  <si>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</si>
  <si>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</si>
  <si>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</si>
  <si>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</si>
  <si>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</si>
  <si>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</si>
  <si>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</si>
  <si>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</si>
  <si>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</si>
  <si>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</si>
  <si>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</si>
  <si>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</si>
  <si>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</si>
  <si>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</si>
  <si>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</si>
  <si>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</si>
  <si>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</si>
  <si>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</si>
  <si>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</si>
  <si>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</si>
  <si>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</si>
  <si>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</si>
  <si>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</si>
  <si>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</si>
  <si>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</si>
  <si>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</si>
  <si>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</si>
  <si>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</si>
  <si>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</si>
  <si>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</si>
  <si>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</si>
  <si>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</si>
  <si>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</si>
  <si>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</si>
  <si>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</si>
  <si>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</si>
  <si>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</si>
  <si>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</si>
  <si>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</si>
  <si>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</si>
  <si>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</si>
  <si>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</si>
  <si>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</si>
  <si>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</si>
  <si>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</si>
  <si>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</si>
  <si>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</si>
  <si>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</si>
  <si>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</si>
  <si>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</si>
  <si>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</si>
  <si>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</si>
  <si>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</si>
  <si>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</si>
  <si>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</si>
  <si>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</si>
  <si>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</si>
  <si>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</si>
  <si>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</si>
  <si>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</si>
  <si>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</si>
  <si>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</si>
  <si>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</si>
  <si>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</si>
  <si>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</si>
  <si>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</si>
  <si>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</si>
  <si>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</si>
  <si>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</si>
  <si>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</si>
  <si>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</si>
  <si>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</si>
  <si>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</si>
  <si>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</si>
  <si>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</si>
  <si>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</si>
  <si>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</si>
  <si>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</si>
  <si>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</si>
  <si>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</si>
  <si>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</si>
  <si>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</si>
  <si>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</si>
  <si>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</si>
  <si>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</si>
  <si>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</si>
  <si>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</si>
  <si>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</si>
  <si>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</si>
  <si>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</si>
  <si>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</si>
  <si>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</si>
  <si>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</si>
  <si>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</si>
  <si>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</si>
  <si>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</si>
  <si>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</si>
  <si>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</si>
  <si>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</si>
  <si>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</si>
  <si>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</si>
  <si>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</si>
  <si>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</si>
  <si>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</si>
  <si>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</si>
  <si>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</si>
  <si>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</si>
  <si>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</si>
  <si>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</si>
  <si>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</si>
  <si>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</si>
  <si>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</si>
  <si>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</si>
  <si>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</si>
  <si>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</si>
  <si>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</si>
  <si>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</si>
  <si>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</si>
  <si>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</si>
  <si>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</si>
  <si>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</si>
  <si>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</si>
  <si>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</si>
  <si>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</si>
  <si>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</si>
  <si>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</si>
  <si>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</si>
  <si>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</si>
  <si>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</si>
  <si>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</si>
  <si>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</si>
  <si>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</si>
  <si>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</si>
  <si>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</si>
  <si>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</si>
  <si>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</si>
  <si>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</si>
  <si>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</si>
  <si>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</si>
  <si>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</si>
  <si>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</si>
  <si>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</si>
  <si>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</si>
  <si>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</si>
  <si>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</si>
  <si>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</si>
  <si>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</si>
  <si>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</si>
  <si>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</si>
  <si>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</si>
  <si>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</si>
  <si>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</si>
  <si>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</si>
  <si>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</si>
  <si>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</si>
  <si>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</si>
  <si>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</si>
  <si>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</si>
  <si>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</si>
  <si>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</si>
  <si>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</si>
  <si>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</si>
  <si>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</si>
  <si>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</si>
  <si>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</si>
  <si>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</si>
  <si>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</si>
  <si>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</si>
  <si>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</si>
  <si>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</si>
  <si>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</si>
  <si>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</si>
  <si>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</si>
  <si>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</si>
  <si>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</si>
  <si>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</si>
  <si>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</si>
  <si>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</si>
  <si>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</si>
  <si>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</si>
  <si>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</si>
  <si>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</si>
  <si>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</si>
  <si>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</si>
  <si>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</si>
  <si>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</si>
  <si>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</si>
  <si>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</si>
  <si>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</si>
  <si>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</si>
  <si>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</si>
  <si>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</si>
  <si>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</si>
  <si>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</si>
  <si>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</si>
  <si>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</si>
  <si>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</si>
  <si>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</si>
  <si>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</si>
  <si>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</si>
  <si>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</si>
  <si>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</si>
  <si>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</si>
  <si>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</si>
  <si>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</si>
  <si>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</si>
  <si>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</si>
  <si>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</si>
  <si>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</si>
  <si>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</si>
  <si>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</si>
  <si>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</si>
  <si>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</si>
  <si>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</si>
  <si>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</si>
  <si>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</si>
  <si>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</si>
  <si>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</si>
  <si>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</si>
  <si>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</si>
  <si>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</si>
  <si>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</si>
  <si>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</si>
  <si>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</si>
  <si>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</si>
  <si>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</si>
  <si>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</si>
  <si>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</si>
  <si>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</si>
  <si>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</si>
  <si>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</si>
  <si>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</si>
  <si>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</si>
  <si>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</si>
  <si>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</si>
  <si>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</si>
  <si>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</si>
  <si>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</si>
  <si>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</si>
  <si>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</si>
  <si>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</si>
  <si>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</si>
  <si>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</si>
  <si>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</si>
  <si>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</si>
  <si>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</si>
  <si>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</si>
  <si>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</si>
  <si>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</si>
  <si>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</si>
  <si>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</si>
  <si>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</si>
  <si>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</si>
  <si>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</si>
  <si>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</si>
  <si>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</si>
  <si>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</si>
  <si>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</si>
  <si>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</si>
  <si>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</si>
  <si>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</si>
  <si>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</si>
  <si>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</si>
  <si>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</si>
  <si>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</si>
  <si>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</si>
  <si>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</si>
  <si>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</si>
  <si>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</si>
  <si>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</si>
  <si>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</si>
  <si>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</si>
  <si>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</si>
  <si>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</si>
  <si>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</si>
  <si>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</si>
  <si>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</si>
  <si>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</si>
  <si>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</si>
  <si>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</si>
  <si>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</si>
  <si>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</si>
  <si>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</si>
  <si>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</si>
  <si>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</si>
  <si>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</si>
  <si>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</si>
  <si>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</si>
  <si>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</si>
  <si>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</si>
  <si>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</si>
  <si>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</si>
  <si>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</si>
  <si>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</si>
  <si>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</si>
  <si>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</si>
  <si>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</si>
  <si>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</si>
  <si>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</si>
  <si>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</si>
  <si>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</si>
  <si>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</si>
  <si>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</si>
  <si>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</si>
  <si>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</si>
  <si>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</si>
  <si>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</si>
  <si>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</si>
  <si>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</si>
  <si>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</si>
  <si>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</si>
  <si>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</si>
  <si>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</si>
  <si>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</si>
  <si>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</si>
  <si>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</si>
  <si>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</si>
  <si>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</si>
  <si>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</si>
  <si>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</si>
  <si>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</si>
  <si>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</si>
  <si>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</si>
  <si>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</si>
  <si>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</si>
  <si>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</si>
  <si>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</si>
  <si>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</si>
  <si>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</si>
  <si>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</si>
  <si>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</si>
  <si>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</si>
  <si>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</si>
  <si>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</si>
  <si>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</si>
  <si>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</si>
  <si>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</si>
  <si>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</si>
  <si>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</si>
  <si>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</si>
  <si>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</si>
  <si>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</si>
  <si>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</si>
  <si>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</si>
  <si>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</si>
  <si>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</si>
  <si>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</si>
  <si>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</si>
  <si>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</si>
  <si>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</si>
  <si>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</si>
  <si>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</si>
  <si>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</si>
  <si>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</si>
  <si>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</si>
  <si>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</si>
  <si>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</si>
  <si>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</si>
  <si>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</si>
  <si>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</si>
  <si>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</si>
  <si>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</si>
  <si>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</si>
  <si>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</si>
  <si>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</si>
  <si>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</si>
  <si>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</si>
  <si>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</si>
  <si>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</si>
  <si>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</si>
  <si>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</si>
  <si>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</si>
  <si>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</si>
  <si>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</si>
  <si>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</si>
  <si>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</si>
  <si>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</si>
  <si>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</si>
  <si>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</si>
  <si>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</si>
  <si>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</si>
  <si>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</si>
  <si>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</si>
  <si>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</si>
  <si>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</si>
  <si>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</si>
  <si>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</si>
  <si>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</si>
  <si>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</si>
  <si>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</si>
  <si>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</si>
  <si>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</si>
  <si>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</si>
  <si>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</si>
  <si>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</si>
  <si>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</si>
  <si>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</si>
  <si>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</si>
  <si>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</si>
  <si>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</si>
  <si>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</si>
  <si>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</si>
  <si>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</si>
  <si>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</si>
  <si>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</si>
  <si>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</si>
  <si>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</si>
  <si>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</si>
  <si>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</si>
  <si>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</si>
  <si>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</si>
  <si>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</si>
  <si>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</si>
  <si>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</si>
  <si>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</si>
  <si>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</si>
  <si>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</si>
  <si>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</si>
  <si>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</si>
  <si>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</si>
  <si>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</si>
  <si>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</si>
  <si>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</si>
  <si>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</si>
  <si>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</si>
  <si>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</si>
  <si>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</si>
  <si>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</si>
  <si>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</si>
  <si>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</si>
  <si>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</si>
  <si>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</si>
  <si>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</si>
  <si>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</si>
  <si>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</si>
  <si>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</si>
  <si>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</si>
  <si>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</si>
  <si>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</si>
  <si>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</si>
  <si>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</si>
  <si>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</si>
  <si>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</si>
  <si>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</si>
  <si>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</si>
  <si>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</si>
  <si>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</si>
  <si>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</si>
  <si>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</si>
  <si>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</si>
  <si>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</si>
  <si>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</si>
  <si>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</si>
  <si>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</si>
  <si>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</si>
  <si>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</si>
  <si>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</si>
  <si>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</si>
  <si>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</si>
  <si>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</si>
  <si>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</si>
  <si>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</si>
  <si>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</si>
  <si>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</si>
  <si>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</si>
  <si>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</si>
  <si>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</si>
  <si>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</si>
  <si>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</si>
  <si>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</si>
  <si>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</si>
  <si>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</si>
  <si>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</si>
  <si>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</si>
  <si>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</si>
  <si>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</si>
  <si>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</si>
  <si>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</si>
  <si>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</si>
  <si>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</si>
  <si>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</si>
  <si>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</si>
  <si>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</si>
  <si>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</si>
  <si>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</si>
  <si>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</si>
  <si>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</si>
  <si>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</si>
  <si>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</si>
  <si>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</si>
  <si>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</si>
  <si>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</si>
  <si>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</si>
  <si>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</si>
  <si>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</si>
  <si>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</si>
  <si>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</si>
  <si>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</si>
  <si>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</si>
  <si>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</si>
  <si>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</si>
  <si>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</si>
  <si>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</si>
  <si>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</si>
  <si>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</si>
  <si>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</si>
  <si>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</si>
  <si>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</si>
  <si>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</si>
  <si>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</si>
  <si>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</si>
  <si>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</si>
  <si>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</si>
  <si>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</si>
  <si>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</si>
  <si>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</si>
  <si>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</si>
  <si>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</si>
  <si>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</si>
  <si>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</si>
  <si>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</si>
  <si>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</si>
  <si>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</si>
  <si>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</si>
  <si>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</si>
  <si>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</si>
  <si>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</si>
  <si>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</si>
  <si>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</si>
  <si>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</si>
  <si>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</si>
  <si>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</si>
  <si>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</si>
  <si>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</si>
  <si>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</si>
  <si>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</si>
  <si>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</si>
  <si>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</si>
  <si>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</si>
  <si>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</si>
  <si>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</si>
  <si>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</si>
  <si>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</si>
  <si>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</si>
  <si>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</si>
  <si>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</si>
  <si>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</si>
  <si>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</si>
  <si>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</si>
  <si>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</si>
  <si>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</si>
  <si>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</si>
  <si>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</si>
  <si>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</si>
  <si>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</si>
  <si>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</si>
  <si>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</si>
  <si>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</si>
  <si>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</si>
  <si>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</si>
  <si>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</si>
  <si>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</si>
  <si>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</si>
  <si>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</si>
  <si>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</si>
  <si>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</si>
  <si>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</si>
  <si>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</si>
  <si>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</si>
  <si>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</si>
  <si>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</si>
  <si>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</si>
  <si>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</si>
  <si>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</si>
  <si>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</si>
  <si>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</si>
  <si>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</si>
  <si>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</si>
  <si>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</si>
  <si>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</si>
  <si>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</si>
  <si>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</si>
  <si>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</si>
  <si>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</si>
  <si>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</si>
  <si>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</si>
  <si>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</si>
  <si>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</si>
  <si>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</si>
  <si>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</si>
  <si>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</si>
  <si>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</si>
  <si>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</si>
  <si>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</si>
  <si>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</si>
  <si>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</si>
  <si>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</si>
  <si>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</si>
  <si>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</si>
  <si>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</si>
  <si>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</si>
  <si>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</si>
  <si>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</si>
  <si>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</si>
  <si>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</si>
  <si>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</si>
  <si>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</si>
  <si>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</si>
  <si>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</si>
  <si>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</si>
  <si>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</si>
  <si>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</si>
  <si>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</si>
  <si>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</si>
  <si>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</si>
  <si>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</si>
  <si>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</si>
  <si>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</si>
  <si>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</si>
  <si>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</si>
  <si>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</si>
  <si>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</si>
  <si>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</si>
  <si>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</si>
  <si>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</si>
  <si>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</si>
  <si>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</si>
  <si>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</si>
  <si>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</si>
  <si>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</si>
  <si>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</si>
  <si>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</si>
  <si>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</si>
  <si>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</si>
  <si>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</si>
  <si>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</si>
  <si>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</si>
  <si>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</si>
  <si>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</si>
  <si>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</si>
  <si>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</si>
  <si>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</si>
  <si>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</si>
  <si>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</si>
  <si>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</si>
  <si>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</si>
  <si>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</si>
  <si>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</si>
  <si>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</si>
  <si>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</si>
  <si>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</si>
  <si>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</si>
  <si>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</si>
  <si>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</si>
  <si>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</si>
  <si>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</si>
  <si>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</si>
  <si>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</si>
  <si>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</si>
  <si>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</si>
  <si>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</si>
  <si>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</si>
  <si>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</si>
  <si>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</si>
  <si>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</si>
  <si>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</si>
  <si>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</si>
  <si>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</si>
  <si>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</si>
  <si>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</si>
  <si>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</si>
  <si>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</si>
  <si>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</si>
  <si>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</si>
  <si>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</si>
  <si>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</si>
  <si>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</si>
  <si>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</si>
  <si>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</si>
  <si>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</si>
  <si>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</si>
  <si>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</si>
  <si>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</si>
  <si>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</si>
  <si>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</si>
  <si>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</si>
  <si>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</si>
  <si>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</si>
  <si>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</si>
  <si>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</si>
  <si>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</si>
  <si>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</si>
  <si>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</si>
  <si>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</si>
  <si>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</si>
  <si>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</si>
  <si>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</si>
  <si>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</si>
  <si>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</si>
  <si>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</si>
  <si>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</si>
  <si>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</si>
  <si>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</si>
  <si>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</si>
  <si>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</si>
  <si>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</si>
  <si>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</si>
  <si>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</si>
  <si>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</si>
  <si>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</si>
  <si>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</si>
  <si>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</si>
  <si>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</si>
  <si>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</si>
  <si>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</si>
  <si>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</si>
  <si>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</si>
  <si>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</si>
  <si>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</si>
  <si>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</si>
  <si>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</si>
  <si>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</si>
  <si>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</si>
  <si>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</si>
  <si>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</si>
  <si>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</si>
  <si>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</si>
  <si>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</si>
  <si>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</si>
  <si>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</si>
  <si>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</si>
  <si>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</si>
  <si>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</si>
  <si>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</si>
  <si>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</si>
  <si>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</si>
  <si>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</si>
  <si>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</si>
  <si>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</si>
  <si>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</si>
  <si>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</si>
  <si>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</si>
  <si>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</si>
  <si>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</si>
  <si>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</si>
  <si>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</si>
  <si>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</si>
  <si>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</si>
  <si>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</si>
  <si>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</si>
  <si>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</si>
  <si>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</si>
  <si>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</si>
  <si>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</si>
  <si>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</si>
  <si>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</si>
  <si>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</si>
  <si>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</si>
  <si>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</si>
  <si>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</si>
  <si>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</si>
  <si>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</si>
  <si>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</si>
  <si>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</si>
  <si>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</si>
  <si>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</si>
  <si>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</si>
  <si>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</si>
  <si>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</si>
  <si>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</si>
  <si>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</si>
  <si>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</si>
  <si>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</si>
  <si>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</si>
  <si>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</si>
  <si>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</si>
  <si>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</si>
  <si>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</si>
  <si>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</si>
  <si>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</si>
  <si>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</si>
  <si>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</si>
  <si>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</si>
  <si>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</si>
  <si>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</si>
  <si>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</si>
  <si>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</si>
  <si>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</si>
  <si>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</si>
  <si>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</si>
  <si>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</si>
  <si>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</si>
  <si>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</si>
  <si>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</si>
  <si>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</si>
  <si>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</si>
  <si>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</si>
  <si>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</si>
  <si>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</si>
  <si>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</si>
  <si>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</si>
  <si>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</si>
  <si>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</si>
  <si>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</si>
  <si>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</si>
  <si>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</si>
  <si>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</si>
  <si>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</si>
  <si>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</si>
  <si>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</si>
  <si>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</si>
  <si>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</si>
  <si>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</si>
  <si>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</si>
  <si>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</si>
  <si>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</si>
  <si>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</si>
  <si>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</si>
  <si>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</si>
  <si>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</si>
  <si>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</si>
  <si>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</si>
  <si>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</si>
  <si>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</si>
  <si>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</si>
  <si>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</si>
  <si>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</si>
  <si>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</si>
  <si>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</si>
  <si>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</si>
  <si>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</si>
  <si>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</si>
  <si>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</si>
  <si>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</si>
  <si>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</si>
  <si>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</si>
  <si>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</si>
  <si>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</si>
  <si>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</si>
  <si>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</si>
  <si>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</si>
  <si>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</si>
  <si>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</si>
  <si>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</si>
  <si>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</si>
  <si>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</si>
  <si>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</si>
  <si>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</si>
  <si>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</si>
  <si>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</si>
  <si>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</si>
  <si>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</si>
  <si>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</si>
  <si>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</si>
  <si>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</si>
  <si>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</si>
  <si>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</si>
  <si>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</si>
  <si>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</si>
  <si>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</si>
  <si>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</si>
  <si>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</si>
  <si>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</si>
  <si>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</si>
  <si>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</si>
  <si>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</si>
  <si>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</si>
  <si>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</si>
  <si>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</si>
  <si>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</si>
  <si>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</si>
  <si>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</si>
  <si>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</si>
  <si>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</si>
  <si>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</si>
  <si>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</si>
  <si>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</si>
  <si>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</si>
  <si>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</si>
  <si>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</si>
  <si>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</si>
  <si>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</si>
  <si>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</si>
  <si>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</si>
  <si>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</si>
  <si>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</si>
  <si>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</si>
  <si>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</si>
  <si>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</si>
  <si>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</si>
  <si>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</si>
  <si>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</si>
  <si>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</si>
  <si>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</si>
  <si>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</si>
  <si>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</si>
  <si>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</si>
  <si>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</si>
  <si>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</si>
  <si>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</si>
  <si>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</si>
  <si>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</si>
  <si>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</si>
  <si>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</si>
  <si>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</si>
  <si>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</si>
  <si>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</si>
  <si>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</si>
  <si>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</si>
  <si>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</si>
  <si>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</si>
  <si>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</si>
  <si>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</si>
  <si>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</si>
  <si>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</si>
  <si>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</si>
  <si>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</si>
  <si>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</si>
  <si>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</si>
  <si>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</si>
  <si>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</si>
  <si>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</si>
  <si>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</si>
  <si>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</si>
  <si>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</si>
  <si>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</si>
  <si>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</si>
  <si>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</si>
  <si>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</si>
  <si>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</si>
  <si>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</si>
  <si>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</si>
  <si>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</si>
  <si>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</si>
  <si>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</si>
  <si>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</si>
  <si>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</si>
  <si>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</si>
  <si>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</si>
  <si>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</si>
  <si>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</si>
  <si>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</si>
  <si>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</si>
  <si>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</si>
  <si>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</si>
  <si>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</si>
  <si>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</si>
  <si>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</si>
  <si>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</si>
  <si>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</si>
  <si>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</si>
  <si>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</si>
  <si>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</si>
  <si>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</si>
  <si>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</si>
  <si>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</si>
  <si>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</si>
  <si>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</si>
  <si>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</si>
  <si>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</si>
  <si>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</si>
  <si>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</si>
  <si>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</si>
  <si>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</si>
  <si>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</si>
  <si>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</si>
  <si>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</si>
  <si>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</si>
  <si>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</si>
  <si>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</si>
  <si>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</si>
  <si>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</si>
  <si>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</si>
  <si>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</si>
  <si>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</si>
  <si>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</si>
  <si>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</si>
  <si>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</si>
  <si>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</si>
  <si>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</si>
  <si>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</si>
  <si>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</si>
  <si>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</si>
  <si>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</si>
  <si>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</si>
  <si>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</si>
  <si>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</si>
  <si>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</si>
  <si>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</si>
  <si>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</si>
  <si>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</si>
  <si>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</si>
  <si>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</si>
  <si>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</si>
  <si>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</si>
  <si>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</si>
  <si>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</si>
  <si>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</si>
  <si>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</si>
  <si>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</si>
  <si>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</si>
  <si>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</si>
  <si>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</si>
  <si>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</si>
  <si>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</si>
  <si>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</si>
  <si>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</si>
  <si>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</si>
  <si>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</si>
  <si>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</si>
  <si>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</si>
  <si>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</si>
  <si>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</si>
  <si>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</si>
  <si>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</si>
  <si>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</si>
  <si>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</si>
  <si>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</si>
  <si>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</si>
  <si>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</si>
  <si>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</si>
  <si>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</si>
  <si>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</si>
  <si>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</si>
  <si>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</si>
  <si>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</si>
  <si>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</si>
  <si>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</si>
  <si>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</si>
  <si>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</si>
  <si>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</si>
  <si>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</si>
  <si>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</si>
  <si>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</si>
  <si>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</si>
  <si>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</si>
  <si>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</si>
  <si>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</si>
  <si>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</si>
  <si>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</si>
  <si>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</si>
  <si>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</si>
  <si>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</si>
  <si>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</si>
  <si>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</si>
  <si>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</si>
  <si>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</si>
  <si>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</si>
  <si>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</si>
  <si>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</si>
  <si>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</si>
  <si>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</si>
  <si>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</si>
  <si>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</si>
  <si>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</si>
  <si>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</si>
  <si>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</si>
  <si>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</si>
  <si>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</si>
  <si>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</si>
  <si>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</si>
  <si>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</si>
  <si>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</si>
  <si>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</si>
  <si>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</si>
  <si>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</si>
  <si>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</si>
  <si>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</si>
  <si>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</si>
  <si>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</si>
  <si>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</si>
  <si>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</si>
  <si>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</si>
  <si>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</si>
  <si>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</si>
  <si>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</si>
  <si>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</si>
  <si>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</si>
  <si>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</si>
  <si>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</si>
  <si>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</si>
  <si>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</si>
  <si>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</si>
  <si>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</si>
  <si>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</si>
  <si>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</si>
  <si>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</si>
  <si>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</si>
  <si>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</si>
  <si>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</si>
  <si>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</si>
  <si>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</si>
  <si>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</si>
  <si>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</si>
  <si>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</si>
  <si>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</si>
  <si>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</si>
  <si>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</si>
  <si>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</si>
  <si>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</si>
  <si>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</si>
  <si>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</si>
  <si>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</si>
  <si>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</si>
  <si>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</si>
  <si>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</si>
  <si>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</si>
  <si>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</si>
  <si>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</si>
  <si>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</si>
  <si>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</si>
  <si>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</si>
  <si>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</si>
  <si>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</si>
  <si>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</si>
  <si>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</si>
  <si>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</si>
  <si>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</si>
  <si>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</si>
  <si>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</si>
  <si>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</si>
  <si>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</si>
  <si>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</si>
  <si>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</si>
  <si>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</si>
  <si>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</si>
  <si>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</si>
  <si>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</si>
  <si>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</si>
  <si>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</si>
  <si>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</si>
  <si>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</si>
  <si>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</si>
  <si>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</si>
  <si>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</si>
  <si>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</si>
  <si>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</si>
  <si>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</si>
  <si>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</si>
  <si>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</si>
  <si>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</si>
  <si>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</si>
  <si>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</si>
  <si>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</si>
  <si>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</si>
  <si>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</si>
  <si>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</si>
  <si>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</si>
  <si>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</si>
  <si>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</si>
  <si>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</si>
  <si>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</si>
  <si>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</si>
  <si>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</si>
  <si>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</si>
  <si>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</si>
  <si>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</si>
  <si>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</si>
  <si>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</si>
  <si>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</si>
  <si>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</si>
  <si>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</si>
  <si>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</si>
  <si>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</si>
  <si>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</si>
  <si>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</si>
  <si>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</si>
  <si>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</si>
  <si>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</si>
  <si>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</si>
  <si>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</si>
  <si>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</si>
  <si>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</si>
  <si>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</si>
  <si>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</si>
  <si>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</si>
  <si>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</si>
  <si>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</si>
  <si>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</si>
  <si>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</si>
  <si>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</si>
  <si>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</si>
  <si>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</si>
  <si>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</si>
  <si>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</si>
  <si>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</si>
  <si>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</si>
  <si>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</si>
  <si>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</si>
  <si>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</si>
  <si>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</si>
  <si>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</si>
  <si>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</si>
  <si>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</si>
  <si>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</si>
  <si>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</si>
  <si>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</si>
  <si>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</si>
  <si>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</si>
  <si>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</si>
  <si>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</si>
  <si>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</si>
  <si>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</si>
  <si>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</si>
  <si>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</si>
  <si>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</si>
  <si>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</si>
  <si>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</si>
  <si>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</si>
  <si>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</si>
  <si>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</si>
  <si>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</si>
  <si>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</si>
  <si>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</si>
  <si>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</si>
  <si>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</si>
  <si>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</si>
  <si>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</si>
  <si>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</si>
  <si>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</si>
  <si>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</si>
  <si>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</si>
  <si>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</si>
  <si>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</si>
  <si>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</si>
  <si>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</si>
  <si>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</si>
  <si>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</si>
  <si>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</si>
  <si>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</si>
  <si>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</si>
  <si>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</si>
  <si>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</si>
  <si>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</si>
  <si>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</si>
  <si>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</si>
  <si>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</si>
  <si>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</si>
  <si>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</si>
  <si>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</si>
  <si>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</si>
  <si>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</si>
  <si>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</si>
  <si>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</si>
  <si>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</si>
  <si>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</si>
  <si>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</si>
  <si>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</si>
  <si>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</si>
  <si>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</si>
  <si>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</si>
  <si>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</si>
  <si>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</si>
  <si>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</si>
  <si>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</si>
  <si>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</si>
  <si>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</si>
  <si>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</si>
  <si>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</si>
  <si>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</si>
  <si>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</si>
  <si>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</si>
  <si>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</si>
  <si>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</si>
  <si>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</si>
  <si>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</si>
  <si>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</si>
  <si>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</si>
  <si>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</si>
  <si>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</si>
  <si>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</si>
  <si>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</si>
  <si>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</si>
  <si>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</si>
  <si>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</si>
  <si>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</si>
  <si>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</si>
  <si>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</si>
  <si>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</si>
  <si>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</si>
  <si>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</si>
  <si>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</si>
  <si>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</si>
  <si>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</si>
  <si>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</si>
  <si>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</si>
  <si>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</si>
  <si>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</si>
  <si>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</si>
  <si>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</si>
  <si>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</si>
  <si>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</si>
  <si>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</si>
  <si>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</si>
  <si>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</si>
  <si>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</si>
  <si>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</si>
  <si>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</si>
  <si>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</si>
  <si>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</si>
  <si>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</si>
  <si>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</si>
  <si>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</si>
  <si>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</si>
  <si>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</si>
  <si>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</si>
  <si>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</si>
  <si>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</si>
  <si>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</si>
  <si>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</si>
  <si>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</si>
  <si>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</si>
  <si>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</si>
  <si>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</si>
  <si>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</si>
  <si>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</si>
  <si>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</si>
  <si>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</si>
  <si>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</si>
  <si>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</si>
  <si>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</si>
  <si>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</si>
  <si>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</si>
  <si>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</si>
  <si>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</si>
  <si>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</si>
  <si>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</si>
  <si>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</si>
  <si>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</si>
  <si>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</si>
  <si>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</si>
  <si>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</si>
  <si>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</si>
  <si>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</si>
  <si>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</si>
  <si>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</si>
  <si>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</si>
  <si>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</si>
  <si>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</si>
  <si>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</si>
  <si>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</si>
  <si>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</si>
  <si>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</si>
  <si>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</si>
  <si>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</si>
  <si>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</si>
  <si>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</si>
  <si>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</si>
  <si>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</si>
  <si>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</si>
  <si>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</si>
  <si>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</si>
  <si>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</si>
  <si>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</si>
  <si>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</si>
  <si>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</si>
  <si>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</si>
  <si>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</si>
  <si>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</si>
  <si>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</si>
  <si>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</si>
  <si>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</si>
  <si>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</si>
  <si>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</si>
  <si>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</si>
  <si>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</si>
  <si>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</si>
  <si>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</si>
  <si>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</si>
  <si>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</si>
  <si>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</si>
  <si>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</si>
  <si>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</si>
  <si>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</si>
  <si>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</si>
  <si>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</si>
  <si>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</si>
  <si>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</si>
  <si>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</si>
  <si>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</si>
  <si>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</si>
  <si>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</si>
  <si>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</si>
  <si>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</si>
  <si>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</si>
  <si>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</si>
  <si>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</si>
  <si>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</si>
  <si>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</si>
  <si>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</si>
  <si>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</si>
  <si>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</si>
  <si>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</si>
  <si>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</si>
  <si>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</si>
  <si>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</si>
  <si>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</si>
  <si>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</si>
  <si>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</si>
  <si>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</si>
  <si>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</si>
  <si>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</si>
  <si>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</si>
  <si>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</si>
  <si>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</si>
  <si>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</si>
  <si>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</si>
  <si>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</si>
  <si>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</si>
  <si>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</si>
  <si>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</si>
  <si>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</si>
  <si>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</si>
  <si>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</si>
  <si>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</si>
  <si>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</si>
  <si>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</si>
  <si>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</si>
  <si>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</si>
  <si>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</si>
  <si>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</si>
  <si>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</si>
  <si>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</si>
  <si>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</si>
  <si>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</si>
  <si>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</si>
  <si>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</si>
  <si>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</si>
  <si>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</si>
  <si>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</si>
  <si>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</si>
  <si>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</si>
  <si>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</si>
  <si>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</si>
  <si>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</si>
  <si>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</si>
  <si>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</si>
  <si>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</si>
  <si>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</si>
  <si>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</si>
  <si>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</si>
  <si>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</si>
  <si>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</si>
  <si>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</si>
  <si>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</si>
  <si>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</si>
  <si>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</si>
  <si>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</si>
  <si>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</si>
  <si>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</si>
  <si>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</si>
  <si>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</si>
  <si>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</si>
  <si>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</si>
  <si>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</si>
  <si>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</si>
  <si>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</si>
  <si>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</si>
  <si>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</si>
  <si>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</si>
  <si>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</si>
  <si>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</si>
  <si>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</si>
  <si>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</si>
  <si>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</si>
  <si>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</si>
  <si>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</si>
  <si>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</si>
  <si>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</si>
  <si>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</si>
  <si>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</si>
  <si>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</si>
  <si>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</si>
  <si>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</si>
  <si>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</si>
  <si>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</si>
  <si>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</si>
  <si>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</si>
  <si>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</si>
  <si>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</si>
  <si>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</si>
  <si>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</si>
  <si>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</si>
  <si>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</si>
  <si>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</si>
  <si>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</si>
  <si>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</si>
  <si>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</si>
  <si>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</si>
  <si>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</si>
  <si>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</si>
  <si>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</si>
  <si>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</si>
  <si>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</si>
  <si>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</si>
  <si>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</si>
  <si>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</si>
  <si>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</si>
  <si>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</si>
  <si>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</si>
  <si>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</si>
  <si>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</si>
  <si>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</si>
  <si>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</si>
  <si>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</si>
  <si>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</si>
  <si>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</si>
  <si>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</si>
  <si>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</si>
  <si>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</si>
  <si>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</si>
  <si>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</si>
  <si>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</si>
  <si>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</si>
  <si>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</si>
  <si>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</si>
  <si>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</si>
  <si>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</si>
  <si>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</si>
  <si>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</si>
  <si>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</si>
  <si>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</si>
  <si>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</si>
  <si>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</si>
  <si>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</si>
  <si>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</si>
  <si>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</si>
  <si>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</si>
  <si>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</si>
  <si>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</si>
  <si>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</si>
  <si>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</si>
  <si>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</si>
  <si>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</si>
  <si>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</si>
  <si>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</si>
  <si>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</si>
  <si>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</si>
  <si>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</si>
  <si>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</si>
  <si>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</si>
  <si>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</si>
  <si>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</si>
  <si>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</si>
  <si>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</si>
  <si>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</si>
  <si>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</si>
  <si>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</si>
  <si>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</si>
  <si>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</si>
  <si>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</si>
  <si>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</si>
  <si>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</si>
  <si>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</si>
  <si>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</si>
  <si>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</si>
  <si>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</si>
  <si>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</si>
  <si>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</si>
  <si>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</si>
  <si>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</si>
  <si>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</si>
  <si>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</si>
  <si>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</si>
  <si>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</si>
  <si>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</si>
  <si>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</si>
  <si>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</si>
  <si>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</si>
  <si>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</si>
  <si>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</si>
  <si>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</si>
  <si>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</si>
  <si>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</si>
  <si>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</si>
  <si>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</si>
  <si>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</si>
  <si>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</si>
  <si>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</si>
  <si>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</si>
  <si>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</si>
  <si>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</si>
  <si>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</si>
  <si>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</si>
  <si>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</si>
  <si>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</si>
  <si>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</si>
  <si>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</si>
  <si>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</si>
  <si>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</si>
  <si>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</si>
  <si>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</si>
  <si>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</si>
  <si>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</si>
  <si>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</si>
  <si>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</si>
  <si>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</si>
  <si>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</si>
  <si>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</si>
  <si>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</si>
  <si>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</si>
  <si>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</si>
  <si>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</si>
  <si>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</si>
  <si>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</si>
  <si>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</si>
  <si>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</si>
  <si>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</si>
  <si>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</si>
  <si>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</si>
  <si>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</si>
  <si>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</si>
  <si>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</si>
  <si>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</si>
  <si>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</si>
  <si>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</si>
  <si>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</si>
  <si>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</si>
  <si>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</si>
  <si>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</si>
  <si>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</si>
  <si>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</si>
  <si>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</si>
  <si>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</si>
  <si>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</si>
  <si>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</si>
  <si>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</si>
  <si>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</si>
  <si>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</si>
  <si>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</si>
  <si>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</si>
  <si>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</si>
  <si>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</si>
  <si>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</si>
  <si>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</si>
  <si>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</si>
  <si>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</si>
  <si>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</si>
  <si>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</si>
  <si>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</si>
  <si>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</si>
  <si>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</si>
  <si>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</si>
  <si>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</si>
  <si>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</si>
  <si>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</si>
  <si>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</si>
  <si>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</si>
  <si>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</si>
  <si>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</si>
  <si>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</si>
  <si>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</si>
  <si>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</si>
  <si>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</si>
  <si>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</si>
  <si>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</si>
  <si>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</si>
  <si>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</si>
  <si>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</si>
  <si>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</si>
  <si>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</si>
  <si>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</si>
  <si>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</si>
  <si>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</si>
  <si>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</si>
  <si>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</si>
  <si>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</si>
  <si>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</si>
  <si>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</si>
  <si>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</si>
  <si>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</si>
  <si>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</si>
  <si>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</si>
  <si>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</si>
  <si>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</si>
  <si>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</si>
  <si>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</si>
  <si>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</si>
  <si>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</si>
  <si>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</si>
  <si>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</si>
  <si>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</si>
  <si>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</si>
  <si>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</si>
  <si>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</si>
  <si>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</si>
  <si>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</si>
  <si>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</si>
  <si>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</si>
  <si>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</si>
  <si>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</si>
  <si>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</si>
  <si>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</si>
  <si>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</si>
  <si>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</si>
  <si>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</si>
  <si>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</si>
  <si>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</si>
  <si>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</si>
  <si>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</si>
  <si>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</si>
  <si>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</si>
  <si>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</si>
  <si>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</si>
  <si>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</si>
  <si>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</si>
  <si>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</si>
  <si>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</si>
  <si>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</si>
  <si>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</si>
  <si>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</si>
  <si>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</si>
  <si>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</si>
  <si>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</si>
  <si>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</si>
  <si>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</si>
  <si>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</si>
  <si>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</si>
  <si>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</si>
  <si>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</si>
  <si>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</si>
  <si>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</si>
  <si>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</si>
  <si>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</si>
  <si>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</si>
  <si>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</si>
  <si>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</si>
  <si>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</si>
  <si>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</si>
  <si>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</si>
  <si>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</si>
  <si>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</si>
  <si>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</si>
  <si>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</si>
  <si>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</si>
  <si>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</si>
  <si>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</si>
  <si>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</si>
  <si>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</si>
  <si>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</si>
  <si>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</si>
  <si>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</si>
  <si>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</si>
  <si>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</si>
  <si>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</si>
  <si>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</si>
  <si>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</si>
  <si>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</si>
  <si>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</si>
  <si>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</si>
  <si>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</si>
  <si>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</si>
  <si>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</si>
  <si>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</si>
  <si>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</si>
  <si>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</si>
  <si>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</si>
  <si>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</si>
  <si>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</si>
  <si>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</si>
  <si>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</si>
  <si>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</si>
  <si>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</si>
  <si>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</si>
  <si>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</si>
  <si>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</si>
  <si>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</si>
  <si>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</si>
  <si>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</si>
  <si>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</si>
  <si>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</si>
  <si>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</si>
  <si>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</si>
  <si>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</si>
  <si>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</si>
  <si>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</si>
  <si>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</si>
  <si>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</si>
  <si>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</si>
  <si>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</si>
  <si>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</si>
  <si>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</si>
  <si>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</si>
  <si>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</si>
  <si>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</si>
  <si>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</si>
  <si>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</si>
  <si>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</si>
  <si>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</si>
  <si>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</si>
  <si>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</si>
  <si>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</si>
  <si>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</si>
  <si>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</si>
  <si>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</si>
  <si>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</si>
  <si>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</si>
  <si>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</si>
  <si>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</si>
  <si>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</si>
  <si>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</si>
  <si>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</si>
  <si>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</si>
  <si>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</si>
  <si>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</si>
  <si>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</si>
  <si>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</si>
  <si>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</si>
  <si>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</si>
  <si>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</si>
  <si>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</si>
  <si>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</si>
  <si>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</si>
  <si>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</si>
  <si>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</si>
  <si>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</si>
  <si>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</si>
  <si>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</si>
  <si>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</si>
  <si>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</si>
  <si>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</si>
  <si>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</si>
  <si>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</si>
  <si>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</si>
  <si>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</si>
  <si>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</si>
  <si>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</si>
  <si>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</si>
  <si>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</si>
  <si>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</si>
  <si>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</si>
  <si>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</si>
  <si>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</si>
  <si>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</si>
  <si>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</si>
  <si>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</si>
  <si>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</si>
  <si>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</si>
  <si>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</si>
  <si>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</si>
  <si>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</si>
  <si>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</si>
  <si>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</si>
  <si>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</si>
  <si>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</si>
  <si>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</si>
  <si>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</si>
  <si>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</si>
  <si>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</si>
  <si>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</si>
  <si>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</si>
  <si>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</si>
  <si>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</si>
  <si>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</si>
  <si>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</si>
  <si>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</si>
  <si>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</si>
  <si>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</si>
  <si>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</si>
  <si>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</si>
  <si>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</si>
  <si>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</si>
  <si>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</si>
  <si>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</si>
  <si>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</si>
  <si>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</si>
  <si>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</si>
  <si>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</si>
  <si>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</si>
  <si>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</si>
  <si>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</si>
  <si>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</si>
  <si>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</si>
  <si>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</si>
  <si>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</si>
  <si>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</si>
  <si>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</si>
  <si>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</si>
  <si>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</si>
  <si>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</si>
  <si>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</si>
  <si>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</si>
  <si>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</si>
  <si>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</si>
  <si>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</si>
  <si>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</si>
  <si>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</si>
  <si>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</si>
  <si>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</si>
  <si>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</si>
  <si>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</si>
  <si>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</si>
  <si>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</si>
  <si>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</si>
  <si>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</si>
  <si>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</si>
  <si>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</si>
  <si>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</si>
  <si>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</si>
  <si>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</si>
  <si>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</si>
  <si>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</si>
  <si>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</si>
  <si>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</si>
  <si>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</si>
  <si>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</si>
  <si>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</si>
  <si>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</si>
  <si>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</si>
  <si>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</si>
  <si>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</si>
  <si>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</si>
  <si>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</si>
  <si>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</si>
  <si>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</si>
  <si>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</si>
  <si>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</si>
  <si>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</si>
  <si>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</si>
  <si>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</si>
  <si>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</si>
  <si>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</si>
  <si>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</si>
  <si>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</si>
  <si>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</si>
  <si>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</si>
  <si>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</si>
  <si>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</si>
  <si>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</si>
  <si>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</si>
  <si>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</si>
  <si>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</si>
  <si>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</si>
  <si>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</si>
  <si>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</si>
  <si>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</si>
  <si>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</si>
  <si>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</si>
  <si>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</si>
  <si>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</si>
  <si>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</si>
  <si>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</si>
  <si>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</si>
  <si>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</si>
  <si>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</si>
  <si>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</si>
  <si>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</si>
  <si>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</si>
  <si>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</si>
  <si>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</si>
  <si>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</si>
  <si>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</si>
  <si>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</si>
  <si>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</si>
  <si>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</si>
  <si>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</si>
  <si>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</si>
  <si>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</si>
  <si>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</si>
  <si>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</si>
  <si>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</si>
  <si>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</si>
  <si>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</si>
  <si>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</si>
  <si>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</si>
  <si>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</si>
  <si>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</si>
  <si>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</si>
  <si>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</si>
  <si>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</si>
  <si>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</si>
  <si>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</si>
  <si>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</si>
  <si>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</si>
  <si>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</si>
  <si>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</si>
  <si>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</si>
  <si>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</si>
  <si>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</si>
  <si>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</si>
  <si>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</si>
  <si>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</si>
  <si>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</si>
  <si>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</si>
  <si>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</si>
  <si>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</si>
  <si>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</si>
  <si>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</si>
  <si>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</si>
  <si>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</si>
  <si>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</si>
  <si>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</si>
  <si>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</si>
  <si>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</si>
  <si>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</si>
  <si>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</si>
  <si>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</si>
  <si>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</si>
  <si>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</si>
  <si>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</si>
  <si>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</si>
  <si>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</si>
  <si>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</si>
  <si>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</si>
  <si>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</si>
  <si>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</si>
  <si>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</si>
  <si>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</si>
  <si>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</si>
  <si>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</si>
  <si>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</si>
  <si>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</si>
  <si>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</si>
  <si>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</si>
  <si>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</si>
  <si>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</si>
  <si>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</si>
  <si>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</si>
  <si>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</si>
  <si>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</si>
  <si>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</si>
  <si>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</si>
  <si>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</si>
  <si>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</si>
  <si>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</si>
  <si>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</si>
  <si>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</si>
  <si>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</si>
  <si>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</si>
  <si>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</si>
  <si>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</si>
  <si>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</si>
  <si>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</si>
  <si>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</si>
  <si>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</si>
  <si>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</si>
  <si>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</si>
  <si>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</si>
  <si>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</si>
  <si>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</si>
  <si>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</si>
  <si>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</si>
  <si>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</si>
  <si>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</si>
  <si>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</si>
  <si>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</si>
  <si>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</si>
  <si>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</si>
  <si>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</si>
  <si>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</si>
  <si>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</si>
  <si>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</si>
  <si>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</si>
  <si>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</si>
  <si>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</si>
  <si>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</si>
  <si>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</si>
  <si>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</si>
  <si>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</si>
  <si>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</si>
  <si>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</si>
  <si>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</si>
  <si>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</si>
  <si>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</si>
  <si>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</si>
  <si>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</si>
  <si>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</si>
  <si>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</si>
  <si>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</si>
  <si>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</si>
  <si>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</si>
  <si>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</si>
  <si>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</si>
  <si>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</si>
  <si>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</si>
  <si>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</si>
  <si>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</si>
  <si>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</si>
  <si>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</si>
  <si>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</si>
  <si>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</si>
  <si>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</si>
  <si>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</si>
  <si>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</si>
  <si>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</si>
  <si>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</si>
  <si>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</si>
  <si>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</si>
  <si>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</si>
  <si>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</si>
  <si>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</si>
  <si>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</si>
  <si>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</si>
  <si>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</si>
  <si>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</si>
  <si>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</si>
  <si>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</si>
  <si>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</si>
  <si>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</si>
  <si>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</si>
  <si>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</si>
  <si>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</si>
  <si>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</si>
  <si>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</si>
  <si>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</si>
  <si>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</si>
  <si>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</si>
  <si>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</si>
  <si>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</si>
  <si>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</si>
  <si>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</si>
  <si>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</si>
  <si>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</si>
  <si>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</si>
  <si>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</si>
  <si>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</si>
  <si>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</si>
  <si>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</si>
  <si>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</si>
  <si>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</si>
  <si>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</si>
  <si>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</si>
  <si>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</si>
  <si>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</si>
  <si>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</si>
  <si>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</si>
  <si>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</si>
  <si>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</si>
  <si>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</si>
  <si>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</si>
  <si>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</si>
  <si>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</si>
  <si>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</si>
  <si>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</si>
  <si>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</si>
  <si>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</si>
  <si>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</si>
  <si>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</si>
  <si>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</si>
  <si>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</si>
  <si>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</si>
  <si>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</si>
  <si>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</si>
  <si>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</si>
  <si>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</si>
  <si>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</si>
  <si>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</si>
  <si>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</si>
  <si>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</si>
  <si>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</si>
  <si>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</si>
  <si>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</si>
  <si>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</si>
  <si>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</si>
  <si>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</si>
  <si>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</si>
  <si>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</si>
  <si>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</si>
  <si>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</si>
  <si>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</si>
  <si>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</si>
  <si>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</si>
  <si>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</si>
  <si>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</si>
  <si>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</si>
  <si>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</si>
  <si>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</si>
  <si>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</si>
  <si>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</si>
  <si>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</si>
  <si>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</si>
  <si>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</si>
  <si>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</si>
  <si>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</si>
  <si>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</si>
  <si>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</si>
  <si>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</si>
  <si>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</si>
  <si>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</si>
  <si>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</si>
  <si>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</si>
  <si>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</si>
  <si>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</si>
  <si>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</si>
  <si>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</si>
  <si>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</si>
  <si>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</si>
  <si>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</si>
  <si>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</si>
  <si>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</si>
  <si>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</si>
  <si>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</si>
  <si>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</si>
  <si>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</si>
  <si>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</si>
  <si>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</si>
  <si>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</si>
  <si>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</si>
  <si>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</si>
  <si>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</si>
  <si>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</si>
  <si>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</si>
  <si>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</si>
  <si>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</si>
  <si>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</si>
  <si>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</si>
  <si>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</si>
  <si>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</si>
  <si>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</si>
  <si>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</si>
  <si>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</si>
  <si>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</si>
  <si>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</si>
  <si>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</si>
  <si>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</si>
  <si>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</si>
  <si>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</si>
  <si>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</si>
  <si>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</si>
  <si>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</si>
  <si>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</si>
  <si>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</si>
  <si>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</si>
  <si>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</si>
  <si>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</si>
  <si>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</si>
  <si>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</si>
  <si>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</si>
  <si>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</si>
  <si>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</si>
  <si>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</si>
  <si>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</si>
  <si>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</si>
  <si>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</si>
  <si>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</si>
  <si>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</si>
  <si>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</si>
  <si>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</si>
  <si>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</si>
  <si>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</si>
  <si>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</si>
  <si>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</si>
  <si>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</si>
  <si>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</si>
  <si>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</si>
  <si>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</si>
  <si>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</si>
  <si>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</si>
  <si>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</si>
  <si>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</si>
  <si>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</si>
  <si>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</si>
  <si>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</si>
  <si>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</si>
  <si>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</si>
  <si>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</si>
  <si>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</si>
  <si>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</si>
  <si>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</si>
  <si>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</si>
  <si>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</si>
  <si>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</si>
  <si>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</si>
  <si>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</si>
  <si>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</si>
  <si>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</si>
  <si>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</si>
  <si>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</si>
  <si>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</si>
  <si>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</si>
  <si>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</si>
  <si>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</si>
  <si>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</si>
  <si>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</si>
  <si>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</si>
  <si>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</si>
  <si>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</si>
  <si>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</si>
  <si>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</si>
  <si>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</si>
  <si>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</si>
  <si>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</si>
  <si>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</si>
  <si>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</si>
  <si>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</si>
  <si>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</si>
  <si>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</si>
  <si>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</si>
  <si>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</si>
  <si>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</si>
  <si>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</si>
  <si>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</si>
  <si>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</si>
  <si>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</si>
  <si>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</si>
  <si>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</si>
  <si>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</si>
  <si>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</si>
  <si>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</si>
  <si>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</si>
  <si>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</si>
  <si>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</si>
  <si>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</si>
  <si>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</si>
  <si>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</si>
  <si>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</si>
  <si>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</si>
  <si>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</si>
  <si>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</si>
  <si>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</si>
  <si>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</si>
  <si>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</si>
  <si>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</si>
  <si>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</si>
  <si>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</si>
  <si>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</si>
  <si>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</si>
  <si>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</si>
  <si>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</si>
  <si>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</si>
  <si>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</si>
  <si>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</si>
  <si>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</si>
  <si>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</si>
  <si>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</si>
  <si>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</si>
  <si>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</si>
  <si>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</si>
  <si>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</si>
  <si>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</si>
  <si>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</si>
  <si>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</si>
  <si>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</si>
  <si>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</si>
  <si>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</si>
  <si>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</si>
  <si>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</si>
  <si>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</si>
  <si>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</si>
  <si>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</si>
  <si>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</si>
  <si>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</si>
  <si>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</si>
  <si>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</si>
  <si>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</si>
  <si>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</si>
  <si>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</si>
  <si>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</si>
  <si>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</si>
  <si>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</si>
  <si>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</si>
  <si>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</si>
  <si>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</si>
  <si>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</si>
  <si>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</si>
  <si>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</si>
  <si>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</si>
  <si>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</si>
  <si>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</si>
  <si>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</si>
  <si>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</si>
  <si>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</si>
  <si>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</si>
  <si>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</si>
  <si>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</si>
  <si>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</si>
  <si>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</si>
  <si>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</si>
  <si>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</si>
  <si>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</si>
  <si>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</si>
  <si>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</si>
  <si>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</si>
  <si>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</si>
  <si>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</si>
  <si>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</si>
  <si>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</si>
  <si>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</si>
  <si>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</si>
  <si>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</si>
  <si>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</si>
  <si>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</si>
  <si>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</si>
  <si>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</si>
  <si>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</si>
  <si>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</si>
  <si>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</si>
  <si>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</si>
  <si>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</si>
  <si>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</si>
  <si>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</si>
  <si>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</si>
  <si>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</si>
  <si>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</si>
  <si>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</si>
  <si>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</si>
  <si>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</si>
  <si>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</si>
  <si>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</si>
  <si>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</si>
  <si>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</si>
  <si>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</si>
  <si>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</si>
  <si>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</si>
  <si>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</si>
  <si>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</si>
  <si>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</si>
  <si>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</si>
  <si>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</si>
  <si>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</si>
  <si>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</si>
  <si>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</si>
  <si>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</si>
  <si>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</si>
  <si>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</si>
  <si>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</si>
  <si>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</si>
  <si>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</si>
  <si>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</si>
  <si>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</si>
  <si>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</si>
  <si>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</si>
  <si>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</si>
  <si>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</si>
  <si>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</si>
  <si>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</si>
  <si>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</si>
  <si>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</si>
  <si>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</si>
  <si>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</si>
  <si>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</si>
  <si>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</si>
  <si>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</si>
  <si>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</si>
  <si>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</si>
  <si>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</si>
  <si>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</si>
  <si>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</si>
  <si>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</si>
  <si>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</si>
  <si>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</si>
  <si>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</si>
  <si>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</si>
  <si>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</si>
  <si>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</si>
  <si>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</si>
  <si>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</si>
  <si>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</si>
  <si>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</si>
  <si>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</si>
  <si>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</si>
  <si>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</si>
  <si>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</si>
  <si>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</si>
  <si>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</si>
  <si>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</si>
  <si>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</si>
  <si>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</si>
  <si>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</si>
  <si>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</si>
  <si>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</si>
  <si>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</si>
  <si>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</si>
  <si>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</si>
  <si>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</si>
  <si>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</si>
  <si>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</si>
  <si>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</si>
  <si>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</si>
  <si>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</si>
  <si>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</si>
  <si>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</si>
  <si>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</si>
  <si>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</si>
  <si>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</si>
  <si>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</si>
  <si>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</si>
  <si>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</si>
  <si>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</si>
  <si>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</si>
  <si>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</si>
  <si>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</si>
  <si>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</si>
  <si>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</si>
  <si>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</si>
  <si>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</si>
  <si>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</si>
  <si>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</si>
  <si>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</si>
  <si>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</si>
  <si>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</si>
  <si>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</si>
  <si>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</si>
  <si>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</si>
  <si>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</si>
  <si>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</si>
  <si>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</si>
  <si>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</si>
  <si>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</si>
  <si>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</si>
  <si>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</si>
  <si>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</si>
  <si>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</si>
  <si>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</si>
  <si>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</si>
  <si>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</si>
  <si>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</si>
  <si>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</si>
  <si>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</si>
  <si>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</si>
  <si>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</si>
  <si>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</si>
  <si>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</si>
  <si>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</si>
  <si>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</si>
  <si>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</si>
  <si>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</si>
  <si>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</si>
  <si>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</si>
  <si>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</si>
  <si>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</si>
  <si>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</si>
  <si>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</si>
  <si>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</si>
  <si>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</si>
  <si>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</si>
  <si>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</si>
  <si>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</si>
  <si>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</si>
  <si>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</si>
  <si>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</si>
  <si>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</si>
  <si>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</si>
  <si>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</si>
  <si>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</si>
  <si>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</si>
  <si>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</si>
  <si>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</si>
  <si>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</si>
  <si>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</si>
  <si>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</si>
  <si>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</si>
  <si>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</si>
  <si>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</si>
  <si>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</si>
  <si>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</si>
  <si>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</si>
  <si>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</si>
  <si>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</si>
  <si>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</si>
  <si>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</si>
  <si>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</si>
  <si>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</si>
  <si>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</si>
  <si>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</si>
  <si>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</si>
  <si>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</si>
  <si>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</si>
  <si>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</si>
  <si>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</si>
  <si>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</si>
  <si>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</si>
  <si>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</si>
  <si>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</si>
  <si>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</si>
  <si>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</si>
  <si>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</si>
  <si>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</si>
  <si>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</si>
  <si>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</si>
  <si>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</si>
  <si>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</si>
  <si>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</si>
  <si>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</si>
  <si>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</si>
  <si>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</si>
  <si>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</si>
  <si>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</si>
  <si>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</si>
  <si>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</si>
  <si>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</si>
  <si>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</si>
  <si>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</si>
  <si>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</si>
  <si>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</si>
  <si>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</si>
  <si>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</si>
  <si>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</si>
  <si>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</si>
  <si>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</si>
  <si>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</si>
  <si>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</si>
  <si>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</si>
  <si>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</si>
  <si>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</si>
  <si>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</si>
  <si>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</si>
  <si>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</si>
  <si>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</si>
  <si>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</si>
  <si>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</si>
  <si>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</si>
  <si>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</si>
  <si>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</si>
  <si>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</si>
  <si>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</si>
  <si>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</si>
  <si>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</si>
  <si>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</si>
  <si>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</si>
  <si>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</si>
  <si>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</si>
  <si>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</si>
  <si>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</si>
  <si>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</si>
  <si>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</si>
  <si>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</si>
  <si>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</si>
  <si>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</si>
  <si>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</si>
  <si>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</si>
  <si>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</si>
  <si>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</si>
  <si>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</si>
  <si>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</si>
  <si>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</si>
  <si>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</si>
  <si>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</si>
  <si>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</si>
  <si>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</si>
  <si>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</si>
  <si>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</si>
  <si>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</si>
  <si>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</si>
  <si>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</si>
  <si>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</si>
  <si>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</si>
  <si>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</si>
  <si>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</si>
  <si>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</si>
  <si>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</si>
  <si>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</si>
  <si>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</si>
  <si>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</si>
  <si>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</si>
  <si>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</si>
  <si>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</si>
  <si>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</si>
  <si>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</si>
  <si>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</si>
  <si>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</si>
  <si>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</si>
  <si>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</si>
  <si>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</si>
  <si>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</si>
  <si>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</si>
  <si>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</si>
  <si>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</si>
  <si>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</si>
  <si>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</si>
  <si>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</si>
  <si>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</si>
  <si>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</si>
  <si>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</si>
  <si>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</si>
  <si>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</si>
  <si>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</si>
  <si>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</si>
  <si>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</si>
  <si>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</si>
  <si>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</si>
  <si>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</si>
  <si>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</si>
  <si>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</si>
  <si>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</si>
  <si>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</si>
  <si>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</si>
  <si>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</si>
  <si>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</si>
  <si>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</si>
  <si>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</si>
  <si>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</si>
  <si>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</si>
  <si>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</si>
  <si>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</si>
  <si>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</si>
  <si>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</si>
  <si>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</si>
  <si>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</si>
  <si>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</si>
  <si>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</si>
  <si>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</si>
  <si>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</si>
  <si>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</si>
  <si>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</si>
  <si>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</si>
  <si>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</si>
  <si>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</si>
  <si>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</si>
  <si>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</si>
  <si>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</si>
  <si>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</si>
  <si>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</si>
  <si>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</si>
  <si>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</si>
  <si>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</si>
  <si>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</si>
  <si>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</si>
  <si>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</si>
  <si>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</si>
  <si>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</si>
  <si>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</si>
  <si>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</si>
  <si>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</si>
  <si>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</si>
  <si>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</si>
  <si>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</si>
  <si>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</si>
  <si>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</si>
  <si>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</si>
  <si>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</si>
  <si>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</si>
  <si>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</si>
  <si>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</si>
  <si>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</si>
  <si>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</si>
  <si>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</si>
  <si>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</si>
  <si>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</si>
  <si>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</si>
  <si>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</si>
  <si>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</si>
  <si>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</si>
  <si>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</si>
  <si>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</si>
  <si>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</si>
  <si>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</si>
  <si>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</si>
  <si>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</si>
  <si>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</si>
  <si>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</si>
  <si>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</si>
  <si>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</si>
  <si>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</si>
  <si>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</si>
  <si>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</si>
  <si>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</si>
  <si>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</si>
  <si>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</si>
  <si>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</si>
  <si>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</si>
  <si>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</si>
  <si>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</si>
  <si>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</si>
  <si>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</si>
  <si>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</si>
  <si>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</si>
  <si>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</si>
  <si>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</si>
  <si>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</si>
  <si>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</si>
  <si>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</si>
  <si>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</si>
  <si>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</si>
  <si>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</si>
  <si>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</si>
  <si>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</si>
  <si>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</si>
  <si>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</si>
  <si>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</si>
  <si>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</si>
  <si>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</si>
  <si>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</si>
  <si>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</si>
  <si>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</si>
  <si>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</si>
  <si>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</si>
  <si>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</si>
  <si>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</si>
  <si>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</si>
  <si>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</si>
  <si>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</si>
  <si>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</si>
  <si>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</si>
  <si>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</si>
  <si>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</si>
  <si>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</si>
  <si>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</si>
  <si>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</si>
  <si>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</si>
  <si>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</si>
  <si>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</si>
  <si>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</si>
  <si>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</si>
  <si>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</si>
  <si>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</si>
  <si>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</si>
  <si>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</si>
  <si>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</si>
  <si>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</si>
  <si>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</si>
  <si>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</si>
  <si>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</si>
  <si>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</si>
  <si>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</si>
  <si>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</si>
  <si>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</si>
  <si>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</si>
  <si>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</si>
  <si>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</si>
  <si>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</si>
  <si>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</si>
  <si>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</si>
  <si>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</si>
  <si>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</si>
  <si>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</si>
  <si>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</si>
  <si>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</si>
  <si>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</si>
  <si>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</si>
  <si>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</si>
  <si>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</si>
  <si>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</si>
  <si>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</si>
  <si>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</si>
  <si>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</si>
  <si>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</si>
  <si>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</si>
  <si>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</si>
  <si>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</si>
  <si>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</si>
  <si>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</si>
  <si>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</si>
  <si>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</si>
  <si>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</si>
  <si>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</si>
  <si>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</si>
  <si>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</si>
  <si>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</si>
  <si>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</si>
  <si>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</si>
  <si>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</si>
  <si>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</si>
  <si>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</si>
  <si>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</si>
  <si>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</si>
  <si>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</si>
  <si>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</si>
  <si>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</si>
  <si>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</si>
  <si>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</si>
  <si>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</si>
  <si>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</si>
  <si>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</si>
  <si>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</si>
  <si>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</si>
  <si>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</si>
  <si>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</si>
  <si>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</si>
  <si>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</si>
  <si>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</si>
  <si>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</si>
  <si>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</si>
  <si>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</si>
  <si>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</si>
  <si>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</si>
  <si>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</si>
  <si>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</si>
  <si>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</si>
  <si>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</si>
  <si>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</si>
  <si>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</si>
  <si>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</si>
  <si>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</si>
  <si>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</si>
  <si>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</si>
  <si>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</si>
  <si>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</si>
  <si>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</si>
  <si>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</si>
  <si>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</si>
  <si>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</si>
  <si>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</si>
  <si>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</si>
  <si>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</si>
  <si>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</si>
  <si>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</si>
  <si>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</si>
  <si>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</si>
  <si>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</si>
  <si>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</si>
  <si>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</si>
  <si>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</si>
  <si>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</si>
  <si>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</si>
  <si>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</si>
  <si>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</si>
  <si>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</si>
  <si>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</si>
  <si>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</si>
  <si>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</si>
  <si>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</si>
  <si>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</si>
  <si>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</si>
  <si>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</si>
  <si>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</si>
  <si>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</si>
  <si>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</si>
  <si>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</si>
  <si>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</si>
  <si>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</si>
  <si>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</si>
  <si>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</si>
  <si>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</si>
  <si>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</si>
  <si>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</si>
  <si>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</si>
  <si>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</si>
  <si>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</si>
  <si>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</si>
  <si>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</si>
  <si>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</si>
  <si>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</si>
  <si>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</si>
  <si>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</si>
  <si>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</si>
  <si>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</si>
  <si>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</si>
  <si>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</si>
  <si>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</si>
  <si>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</si>
  <si>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</si>
  <si>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</si>
  <si>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</si>
  <si>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</si>
  <si>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</si>
  <si>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</si>
  <si>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</si>
  <si>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</si>
  <si>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</si>
  <si>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</si>
  <si>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</si>
  <si>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</si>
  <si>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</si>
  <si>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</si>
  <si>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</si>
  <si>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</si>
  <si>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</si>
  <si>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</si>
  <si>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</si>
  <si>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</si>
  <si>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</si>
  <si>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</si>
  <si>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</si>
  <si>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</si>
  <si>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</si>
  <si>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</si>
  <si>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</si>
  <si>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</si>
  <si>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</si>
  <si>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</si>
  <si>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</si>
  <si>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</si>
  <si>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</si>
  <si>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</si>
  <si>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</si>
  <si>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</si>
  <si>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</si>
  <si>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</si>
  <si>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</si>
  <si>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</si>
  <si>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</si>
  <si>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</si>
  <si>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</si>
  <si>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</si>
  <si>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</si>
  <si>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</si>
  <si>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</si>
  <si>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</si>
  <si>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</si>
  <si>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</si>
  <si>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</si>
  <si>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</si>
  <si>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</si>
  <si>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</si>
  <si>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</si>
  <si>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</si>
  <si>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</si>
  <si>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</si>
  <si>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</si>
  <si>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</si>
  <si>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</si>
  <si>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</si>
  <si>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</si>
  <si>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</si>
  <si>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</si>
  <si>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</si>
  <si>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</si>
  <si>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</si>
  <si>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</si>
  <si>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</si>
  <si>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</si>
  <si>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</si>
  <si>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</si>
  <si>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</si>
  <si>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</si>
  <si>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</si>
  <si>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</si>
  <si>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</si>
  <si>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</si>
  <si>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</si>
  <si>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</si>
  <si>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</si>
  <si>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</si>
  <si>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</si>
  <si>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</si>
  <si>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</si>
  <si>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</si>
  <si>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</si>
  <si>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</si>
  <si>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</si>
  <si>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</si>
  <si>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</si>
  <si>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</si>
  <si>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</si>
  <si>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</si>
  <si>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</si>
  <si>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</si>
  <si>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</si>
  <si>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</si>
  <si>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</si>
  <si>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</si>
  <si>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</si>
  <si>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</si>
  <si>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</si>
  <si>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</si>
  <si>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</si>
  <si>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</si>
  <si>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</si>
  <si>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</si>
  <si>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</si>
  <si>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</si>
  <si>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</si>
  <si>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</si>
  <si>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</si>
  <si>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</si>
  <si>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</si>
  <si>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</si>
  <si>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</si>
  <si>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</si>
  <si>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</si>
  <si>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</si>
  <si>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</si>
  <si>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</si>
  <si>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</si>
  <si>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</si>
  <si>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</si>
  <si>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</si>
  <si>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</si>
  <si>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</si>
  <si>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</si>
  <si>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</si>
  <si>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</si>
  <si>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</si>
  <si>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</si>
  <si>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</si>
  <si>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</si>
  <si>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</si>
  <si>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</si>
  <si>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</si>
  <si>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</si>
  <si>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</si>
  <si>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</si>
  <si>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</si>
  <si>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</si>
  <si>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</si>
  <si>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</si>
  <si>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</si>
  <si>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</si>
  <si>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</si>
  <si>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</si>
  <si>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</si>
  <si>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</si>
  <si>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</si>
  <si>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</si>
  <si>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</si>
  <si>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</si>
  <si>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</si>
  <si>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</si>
  <si>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</si>
  <si>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</si>
  <si>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</si>
  <si>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</si>
  <si>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</si>
  <si>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</si>
  <si>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</si>
  <si>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</si>
  <si>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</si>
  <si>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</si>
  <si>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</si>
  <si>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</si>
  <si>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</si>
  <si>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</si>
  <si>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</si>
  <si>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</si>
  <si>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</si>
  <si>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</si>
  <si>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</si>
  <si>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</si>
  <si>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</si>
  <si>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</si>
  <si>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</si>
  <si>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</si>
  <si>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</si>
  <si>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</si>
  <si>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</si>
  <si>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</si>
  <si>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</si>
  <si>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</si>
  <si>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</si>
  <si>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</si>
  <si>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</si>
  <si>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</si>
  <si>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</si>
  <si>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</si>
  <si>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</si>
  <si>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</si>
  <si>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</si>
  <si>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</si>
  <si>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</si>
  <si>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</si>
  <si>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</si>
  <si>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</si>
  <si>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</si>
  <si>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</si>
  <si>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</si>
  <si>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</si>
  <si>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</si>
  <si>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</si>
  <si>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</si>
  <si>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</si>
  <si>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</si>
  <si>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</si>
  <si>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</si>
  <si>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</si>
  <si>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</si>
  <si>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</si>
  <si>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</si>
  <si>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</si>
  <si>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</si>
  <si>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</si>
  <si>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</si>
  <si>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</si>
  <si>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</si>
  <si>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</si>
  <si>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</si>
  <si>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</si>
  <si>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</si>
  <si>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</si>
  <si>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</si>
  <si>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</si>
  <si>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</si>
  <si>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</si>
  <si>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</si>
  <si>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</si>
  <si>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</si>
  <si>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</si>
  <si>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</si>
  <si>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</si>
  <si>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</si>
  <si>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</si>
  <si>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</si>
  <si>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</si>
  <si>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</si>
  <si>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</si>
  <si>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</si>
  <si>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</si>
  <si>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</si>
  <si>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</si>
  <si>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</si>
  <si>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</si>
  <si>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</si>
  <si>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</si>
  <si>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</si>
  <si>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</si>
  <si>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</si>
  <si>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</si>
  <si>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</si>
  <si>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</si>
  <si>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</si>
  <si>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</si>
  <si>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</si>
  <si>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</si>
  <si>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</si>
  <si>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</si>
  <si>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</si>
  <si>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</si>
  <si>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</si>
  <si>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</si>
  <si>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</si>
  <si>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</si>
  <si>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</si>
  <si>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</si>
  <si>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</si>
  <si>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</si>
  <si>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</si>
  <si>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</si>
  <si>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</si>
  <si>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</si>
  <si>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</si>
  <si>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</si>
  <si>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</si>
  <si>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</si>
  <si>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</si>
  <si>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</si>
  <si>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</si>
  <si>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</si>
  <si>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</si>
  <si>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</si>
  <si>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</si>
  <si>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</si>
  <si>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</si>
  <si>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</si>
  <si>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</si>
  <si>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</si>
  <si>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</si>
  <si>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</si>
  <si>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</si>
  <si>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</si>
  <si>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</si>
  <si>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</si>
  <si>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</si>
  <si>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</si>
  <si>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</si>
  <si>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</si>
  <si>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</si>
  <si>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</si>
  <si>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</si>
  <si>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</si>
  <si>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</si>
  <si>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</si>
  <si>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</si>
  <si>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</si>
  <si>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</si>
  <si>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</si>
  <si>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</si>
  <si>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</si>
  <si>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</si>
  <si>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</si>
  <si>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</si>
  <si>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</si>
  <si>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</si>
  <si>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</si>
  <si>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</si>
  <si>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</si>
  <si>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</si>
  <si>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</si>
  <si>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</si>
  <si>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</si>
  <si>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</si>
  <si>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</si>
  <si>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</si>
  <si>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</si>
  <si>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</si>
  <si>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</si>
  <si>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</si>
  <si>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</si>
  <si>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</si>
  <si>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</si>
  <si>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</si>
  <si>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</si>
  <si>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</si>
  <si>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</si>
  <si>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</si>
  <si>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</si>
  <si>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</si>
  <si>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</si>
  <si>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</si>
  <si>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</si>
  <si>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</si>
  <si>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</si>
  <si>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</si>
  <si>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</si>
  <si>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</si>
  <si>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</si>
  <si>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</si>
  <si>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</si>
  <si>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</si>
  <si>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</si>
  <si>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</si>
  <si>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</si>
  <si>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</si>
  <si>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</si>
  <si>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</si>
  <si>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</si>
  <si>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</si>
  <si>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</si>
  <si>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</si>
  <si>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</si>
  <si>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</si>
  <si>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</si>
  <si>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</si>
  <si>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</si>
  <si>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</si>
  <si>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</si>
  <si>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</si>
  <si>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</si>
  <si>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</si>
  <si>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</si>
  <si>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</si>
  <si>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</si>
  <si>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</si>
  <si>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</si>
  <si>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</si>
  <si>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</si>
  <si>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</si>
  <si>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</si>
  <si>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</si>
  <si>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</si>
  <si>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</si>
  <si>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</si>
  <si>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</si>
  <si>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</si>
  <si>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</si>
  <si>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</si>
  <si>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</si>
  <si>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</si>
  <si>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</si>
  <si>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</si>
  <si>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</si>
  <si>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</si>
  <si>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</si>
  <si>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</si>
  <si>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</si>
  <si>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</si>
  <si>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</si>
  <si>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</si>
  <si>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</si>
  <si>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</si>
  <si>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</si>
  <si>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</si>
  <si>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</si>
  <si>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</si>
  <si>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</si>
  <si>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</si>
  <si>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</si>
  <si>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</si>
  <si>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</si>
  <si>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</si>
  <si>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</si>
  <si>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</si>
  <si>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</si>
  <si>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</si>
  <si>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</si>
  <si>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</si>
  <si>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</si>
  <si>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</si>
  <si>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</si>
  <si>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</si>
  <si>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</si>
  <si>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</si>
  <si>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</si>
  <si>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</si>
  <si>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</si>
  <si>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</si>
  <si>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</si>
  <si>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</si>
  <si>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</si>
  <si>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</si>
  <si>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</si>
  <si>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</si>
  <si>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</si>
  <si>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</si>
  <si>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</si>
  <si>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</si>
  <si>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</si>
  <si>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</si>
  <si>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</si>
  <si>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</si>
  <si>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</si>
  <si>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</si>
  <si>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</si>
  <si>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</si>
  <si>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</si>
  <si>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</si>
  <si>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</si>
  <si>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</si>
  <si>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</si>
  <si>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</si>
  <si>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</si>
  <si>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</si>
  <si>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</si>
  <si>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</si>
  <si>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</si>
  <si>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</si>
  <si>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</si>
  <si>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</si>
  <si>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</si>
  <si>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</si>
  <si>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</si>
  <si>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</si>
  <si>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</si>
  <si>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</si>
  <si>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</si>
  <si>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</si>
  <si>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</si>
  <si>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</si>
  <si>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</si>
  <si>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</si>
  <si>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</si>
  <si>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</si>
  <si>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</si>
  <si>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</si>
  <si>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</si>
  <si>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</si>
  <si>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</si>
  <si>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</si>
  <si>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</si>
  <si>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</si>
  <si>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</si>
  <si>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</si>
  <si>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</si>
  <si>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</si>
  <si>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</si>
  <si>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</si>
  <si>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</si>
  <si>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</si>
  <si>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</si>
  <si>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</si>
  <si>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</si>
  <si>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</si>
  <si>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</si>
  <si>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</si>
  <si>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</si>
  <si>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</si>
  <si>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</si>
  <si>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</si>
  <si>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</si>
  <si>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</si>
  <si>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</si>
  <si>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</si>
  <si>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</si>
  <si>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</si>
  <si>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</si>
  <si>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</si>
  <si>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</si>
  <si>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</si>
  <si>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</si>
  <si>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</si>
  <si>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</si>
  <si>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</si>
  <si>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</si>
  <si>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</si>
  <si>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</si>
  <si>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</si>
  <si>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</si>
  <si>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</si>
  <si>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</si>
  <si>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</si>
  <si>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</si>
  <si>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</si>
  <si>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</si>
  <si>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</si>
  <si>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</si>
  <si>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</si>
  <si>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</si>
  <si>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</si>
  <si>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</si>
  <si>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</si>
  <si>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</si>
  <si>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</si>
  <si>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</si>
  <si>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</si>
  <si>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</si>
  <si>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</si>
  <si>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</si>
  <si>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</si>
  <si>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</si>
  <si>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</si>
  <si>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</si>
  <si>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</si>
  <si>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</si>
  <si>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</si>
  <si>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</si>
  <si>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</si>
  <si>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</si>
  <si>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</si>
  <si>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</si>
  <si>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</si>
  <si>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</si>
  <si>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</si>
  <si>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</si>
  <si>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</si>
  <si>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</si>
  <si>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</si>
  <si>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</si>
  <si>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</si>
  <si>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</si>
  <si>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</si>
  <si>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</si>
  <si>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</si>
  <si>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</si>
  <si>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</si>
  <si>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</si>
  <si>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</si>
  <si>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</si>
  <si>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</si>
  <si>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</si>
  <si>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</si>
  <si>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</si>
  <si>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</si>
  <si>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</si>
  <si>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</si>
  <si>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</si>
  <si>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</si>
  <si>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</si>
  <si>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</si>
  <si>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</si>
  <si>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</si>
  <si>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</si>
  <si>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</si>
  <si>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</si>
  <si>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</si>
  <si>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</si>
  <si>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</si>
  <si>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</si>
  <si>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</si>
  <si>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</si>
  <si>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</si>
  <si>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</si>
  <si>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</si>
  <si>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</si>
  <si>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</si>
  <si>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</si>
  <si>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</si>
  <si>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</si>
  <si>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</si>
  <si>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</si>
  <si>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</si>
  <si>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</si>
  <si>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</si>
  <si>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</si>
  <si>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</si>
  <si>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</si>
  <si>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</si>
  <si>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</si>
  <si>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</si>
  <si>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</si>
  <si>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</si>
  <si>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</si>
  <si>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</si>
  <si>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</si>
  <si>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</si>
  <si>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</si>
  <si>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</si>
  <si>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</si>
  <si>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</si>
  <si>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</si>
  <si>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</si>
  <si>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</si>
  <si>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</si>
  <si>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</si>
  <si>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</si>
  <si>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</si>
  <si>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</si>
  <si>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</si>
  <si>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</si>
  <si>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</si>
  <si>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</si>
  <si>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</si>
  <si>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</si>
  <si>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</si>
  <si>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</si>
  <si>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</si>
  <si>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</si>
  <si>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</si>
  <si>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</si>
  <si>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</si>
  <si>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</si>
  <si>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</si>
  <si>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</si>
  <si>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</si>
  <si>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</si>
  <si>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</si>
  <si>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</si>
  <si>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</si>
  <si>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</si>
  <si>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</si>
  <si>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</si>
  <si>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</si>
  <si>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</si>
  <si>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</si>
  <si>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</si>
  <si>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</si>
  <si>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</si>
  <si>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</si>
  <si>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</si>
  <si>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</si>
  <si>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</si>
  <si>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</si>
  <si>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</si>
  <si>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</si>
  <si>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</si>
  <si>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</si>
  <si>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</si>
  <si>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</si>
  <si>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</si>
  <si>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</si>
  <si>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</si>
  <si>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</si>
  <si>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</si>
  <si>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</si>
  <si>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</si>
  <si>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</si>
  <si>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</si>
  <si>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</si>
  <si>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</si>
  <si>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</si>
  <si>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</si>
  <si>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</si>
  <si>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</si>
  <si>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</si>
  <si>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</si>
  <si>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</si>
  <si>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</si>
  <si>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</si>
  <si>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</si>
  <si>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</si>
  <si>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</si>
  <si>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</si>
  <si>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</si>
  <si>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</si>
  <si>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</si>
  <si>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</si>
  <si>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</si>
  <si>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</si>
  <si>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</si>
  <si>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</si>
  <si>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</si>
  <si>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</si>
  <si>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</si>
  <si>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</si>
  <si>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</si>
  <si>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</si>
  <si>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</si>
  <si>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</si>
  <si>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</si>
  <si>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</si>
  <si>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</si>
  <si>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</si>
  <si>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</si>
  <si>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</si>
  <si>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</si>
  <si>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</si>
  <si>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</si>
  <si>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</si>
  <si>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</si>
  <si>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</si>
  <si>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</si>
  <si>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</si>
  <si>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</si>
  <si>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</si>
  <si>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</si>
  <si>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</si>
  <si>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</si>
  <si>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</si>
  <si>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</si>
  <si>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</si>
  <si>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</si>
  <si>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</si>
  <si>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</si>
  <si>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</si>
  <si>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</si>
  <si>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</si>
  <si>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</si>
  <si>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</si>
  <si>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</si>
  <si>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</si>
  <si>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</si>
  <si>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</si>
  <si>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</si>
  <si>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</si>
  <si>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</si>
  <si>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</si>
  <si>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</si>
  <si>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</si>
  <si>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</si>
  <si>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</si>
  <si>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</si>
  <si>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</si>
  <si>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</si>
  <si>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</si>
  <si>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</si>
  <si>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</si>
  <si>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</si>
  <si>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</si>
  <si>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</si>
  <si>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</si>
  <si>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</si>
  <si>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</si>
  <si>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</si>
  <si>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</si>
  <si>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</si>
  <si>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</si>
  <si>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</si>
  <si>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</si>
  <si>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</si>
  <si>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</si>
  <si>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</si>
  <si>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</si>
  <si>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</si>
  <si>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</si>
  <si>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</si>
  <si>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</si>
  <si>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</si>
  <si>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</si>
  <si>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</si>
  <si>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</si>
  <si>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</si>
  <si>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</si>
  <si>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</si>
  <si>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</si>
  <si>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</si>
  <si>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</si>
  <si>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</si>
  <si>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</si>
  <si>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</si>
  <si>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</si>
  <si>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</si>
  <si>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</si>
  <si>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</si>
  <si>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</si>
  <si>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</si>
  <si>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</si>
  <si>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</si>
  <si>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</si>
  <si>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</si>
  <si>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</si>
  <si>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</si>
  <si>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</si>
  <si>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</si>
  <si>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</si>
  <si>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</si>
  <si>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</si>
  <si>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</si>
  <si>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</si>
  <si>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</si>
  <si>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</si>
  <si>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</si>
  <si>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</si>
  <si>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</si>
  <si>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</si>
  <si>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</si>
  <si>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</si>
  <si>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</si>
  <si>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</si>
  <si>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</si>
  <si>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</si>
  <si>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</si>
  <si>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</si>
  <si>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</si>
  <si>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</si>
  <si>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</si>
  <si>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</si>
  <si>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</si>
  <si>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</si>
  <si>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</si>
  <si>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</si>
  <si>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</si>
  <si>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</si>
  <si>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</si>
  <si>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</si>
  <si>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</si>
  <si>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</si>
  <si>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</si>
  <si>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</si>
  <si>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</si>
  <si>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</si>
  <si>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</si>
  <si>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</si>
  <si>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</si>
  <si>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</si>
  <si>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</si>
  <si>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</si>
  <si>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</si>
  <si>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</si>
  <si>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</si>
  <si>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</si>
  <si>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</si>
  <si>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</si>
  <si>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</si>
  <si>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</si>
  <si>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</si>
  <si>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</si>
  <si>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</si>
  <si>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</si>
  <si>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</si>
  <si>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</si>
  <si>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</si>
  <si>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</si>
  <si>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</si>
  <si>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</si>
  <si>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</si>
  <si>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</si>
  <si>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</si>
  <si>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</si>
  <si>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</si>
  <si>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</si>
  <si>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</si>
  <si>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</si>
  <si>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</si>
  <si>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</si>
  <si>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</si>
  <si>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</si>
  <si>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</si>
  <si>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</si>
  <si>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</si>
  <si>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</si>
  <si>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</si>
  <si>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</si>
  <si>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</si>
  <si>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</si>
  <si>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</si>
  <si>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</si>
  <si>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</si>
  <si>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</si>
  <si>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</si>
  <si>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</si>
  <si>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</si>
  <si>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</si>
  <si>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</si>
  <si>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</si>
  <si>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</si>
  <si>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</si>
  <si>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</si>
  <si>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</si>
  <si>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</si>
  <si>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</si>
  <si>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</si>
  <si>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</si>
  <si>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</si>
  <si>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</si>
  <si>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</si>
  <si>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</si>
  <si>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</si>
  <si>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</si>
  <si>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</si>
  <si>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</si>
  <si>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</si>
  <si>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</si>
  <si>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</si>
  <si>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</si>
  <si>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</si>
  <si>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</si>
  <si>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</si>
  <si>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</si>
  <si>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</si>
  <si>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</si>
  <si>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</si>
  <si>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</si>
  <si>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</si>
  <si>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</si>
  <si>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</si>
  <si>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</si>
  <si>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</si>
  <si>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</si>
  <si>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</si>
  <si>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</si>
  <si>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</si>
  <si>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</si>
  <si>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</si>
  <si>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</si>
  <si>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</si>
  <si>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</si>
  <si>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</si>
  <si>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</si>
  <si>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</si>
  <si>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</si>
  <si>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</si>
  <si>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</si>
  <si>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</si>
  <si>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</si>
  <si>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</si>
  <si>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</si>
  <si>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</si>
  <si>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</si>
  <si>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</si>
  <si>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</si>
  <si>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</si>
  <si>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</si>
  <si>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</si>
  <si>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</si>
  <si>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</si>
  <si>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</si>
  <si>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</si>
  <si>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</si>
  <si>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</si>
  <si>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</si>
  <si>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</si>
  <si>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</si>
  <si>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</si>
  <si>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</si>
  <si>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</si>
  <si>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</si>
  <si>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</si>
  <si>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</si>
  <si>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</si>
  <si>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</si>
  <si>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</si>
  <si>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</si>
  <si>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</si>
  <si>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</si>
  <si>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</si>
  <si>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</si>
  <si>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</si>
  <si>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</si>
  <si>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</si>
  <si>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</si>
  <si>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</si>
  <si>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</si>
  <si>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</si>
  <si>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</si>
  <si>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</si>
  <si>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</si>
  <si>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</si>
  <si>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</si>
  <si>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</si>
  <si>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</si>
  <si>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</si>
  <si>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</si>
  <si>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</si>
  <si>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</si>
  <si>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</si>
  <si>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</si>
  <si>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</si>
  <si>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</si>
  <si>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</si>
  <si>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</si>
  <si>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</si>
  <si>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</si>
  <si>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</si>
  <si>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</si>
  <si>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</si>
  <si>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</si>
  <si>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</si>
  <si>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</si>
  <si>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</si>
  <si>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</si>
  <si>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</si>
  <si>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</si>
  <si>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</si>
  <si>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</si>
  <si>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</si>
  <si>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</si>
  <si>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</si>
  <si>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</si>
  <si>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</si>
  <si>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</si>
  <si>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</si>
  <si>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</si>
  <si>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</si>
  <si>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</si>
  <si>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</si>
  <si>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</si>
  <si>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</si>
  <si>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</si>
  <si>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</si>
  <si>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</si>
  <si>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</si>
  <si>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</si>
  <si>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</si>
  <si>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</si>
  <si>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</si>
  <si>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</si>
  <si>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</si>
  <si>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</si>
  <si>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</si>
  <si>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</si>
  <si>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</si>
  <si>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</si>
  <si>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</si>
  <si>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</si>
  <si>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</si>
  <si>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</si>
  <si>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</si>
  <si>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</si>
  <si>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</si>
  <si>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</si>
  <si>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</si>
  <si>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</si>
  <si>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</si>
  <si>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</si>
  <si>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</si>
  <si>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</si>
  <si>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</si>
  <si>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</si>
  <si>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</si>
  <si>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</si>
  <si>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</si>
  <si>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</si>
  <si>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</si>
  <si>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</si>
  <si>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</si>
  <si>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</si>
  <si>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</si>
  <si>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</si>
  <si>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</si>
  <si>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</si>
  <si>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</si>
  <si>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</si>
  <si>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</si>
  <si>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</si>
  <si>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</si>
  <si>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</si>
  <si>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</si>
  <si>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</si>
  <si>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</si>
  <si>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</si>
  <si>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</si>
  <si>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</si>
  <si>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</si>
  <si>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</si>
  <si>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</si>
  <si>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</si>
  <si>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</si>
  <si>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</si>
  <si>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</si>
  <si>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</si>
  <si>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</si>
  <si>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</si>
  <si>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</si>
  <si>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</si>
  <si>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</si>
  <si>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</si>
  <si>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</si>
  <si>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</si>
  <si>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</si>
  <si>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</si>
  <si>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</si>
  <si>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</si>
  <si>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</si>
  <si>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</si>
  <si>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</si>
  <si>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</si>
  <si>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</si>
  <si>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</si>
  <si>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</si>
  <si>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</si>
  <si>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</si>
  <si>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</si>
  <si>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</si>
  <si>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</si>
  <si>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</si>
  <si>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</si>
  <si>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</si>
  <si>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</si>
  <si>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</si>
  <si>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</si>
  <si>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</si>
  <si>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</si>
  <si>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</si>
  <si>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</si>
  <si>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</si>
  <si>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</si>
  <si>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</si>
  <si>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</si>
  <si>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</si>
  <si>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</si>
  <si>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</si>
  <si>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</si>
  <si>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</si>
  <si>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</si>
  <si>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</si>
  <si>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</si>
  <si>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</si>
  <si>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</si>
  <si>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</si>
  <si>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</si>
  <si>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</si>
  <si>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</si>
  <si>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</si>
  <si>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</si>
  <si>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</si>
  <si>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</si>
  <si>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</si>
  <si>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</si>
  <si>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</si>
  <si>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</si>
  <si>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</si>
  <si>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</si>
  <si>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</si>
  <si>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</si>
  <si>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</si>
  <si>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</si>
  <si>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</si>
  <si>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</si>
  <si>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</si>
  <si>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</si>
  <si>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</si>
  <si>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</si>
  <si>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</si>
  <si>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</si>
  <si>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</si>
  <si>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</si>
  <si>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</si>
  <si>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</si>
  <si>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</si>
  <si>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</si>
  <si>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</si>
  <si>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</si>
  <si>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</si>
  <si>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</si>
  <si>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</si>
  <si>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</si>
  <si>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</si>
  <si>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</si>
  <si>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</si>
  <si>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</si>
  <si>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</si>
  <si>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</si>
  <si>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</si>
  <si>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</si>
  <si>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</si>
  <si>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</si>
  <si>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</si>
  <si>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</si>
  <si>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</si>
  <si>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</si>
  <si>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</si>
  <si>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</si>
  <si>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</si>
  <si>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</si>
  <si>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</si>
  <si>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</si>
  <si>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</si>
  <si>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</si>
  <si>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</si>
  <si>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</si>
  <si>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</si>
  <si>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</si>
  <si>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</si>
  <si>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</si>
  <si>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</si>
  <si>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</si>
  <si>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</si>
  <si>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</si>
  <si>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</si>
  <si>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</si>
  <si>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</si>
  <si>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</si>
  <si>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</si>
  <si>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</si>
  <si>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</si>
  <si>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</si>
  <si>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</si>
  <si>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</si>
  <si>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</si>
  <si>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</si>
  <si>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</si>
  <si>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</si>
  <si>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</si>
  <si>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</si>
  <si>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</si>
  <si>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</si>
  <si>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</si>
  <si>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</si>
  <si>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</si>
  <si>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</si>
  <si>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</si>
  <si>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</si>
  <si>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</si>
  <si>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</si>
  <si>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</si>
  <si>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</si>
  <si>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</si>
  <si>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</si>
  <si>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</si>
  <si>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</si>
  <si>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</si>
  <si>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</si>
  <si>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</si>
  <si>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</si>
  <si>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</si>
  <si>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</si>
  <si>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</si>
  <si>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</si>
  <si>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</si>
  <si>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</si>
  <si>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</si>
  <si>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</si>
  <si>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</si>
  <si>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</si>
  <si>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</si>
  <si>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</si>
  <si>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</si>
  <si>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</si>
  <si>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</si>
  <si>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</si>
  <si>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</si>
  <si>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</si>
  <si>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</si>
  <si>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</si>
  <si>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</si>
  <si>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</si>
  <si>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</si>
  <si>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</si>
  <si>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</si>
  <si>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</si>
  <si>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</si>
  <si>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</si>
  <si>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</si>
  <si>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</si>
  <si>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</si>
  <si>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</si>
  <si>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</si>
  <si>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</si>
  <si>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</si>
  <si>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</si>
  <si>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</si>
  <si>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</si>
  <si>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</si>
  <si>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</si>
  <si>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</si>
  <si>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</si>
  <si>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</si>
  <si>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</si>
  <si>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</si>
  <si>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</si>
  <si>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</si>
  <si>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</si>
  <si>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</si>
  <si>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</si>
  <si>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</si>
  <si>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</si>
  <si>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</si>
  <si>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</si>
  <si>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</si>
  <si>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</si>
  <si>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</si>
  <si>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</si>
  <si>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</si>
  <si>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</si>
  <si>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</si>
  <si>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</si>
  <si>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</si>
  <si>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</si>
  <si>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</si>
  <si>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</si>
  <si>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</si>
  <si>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</si>
  <si>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</si>
  <si>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</si>
  <si>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</si>
  <si>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</si>
  <si>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</si>
  <si>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</si>
  <si>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</si>
  <si>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</si>
  <si>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</si>
  <si>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</si>
  <si>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</si>
  <si>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</si>
  <si>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</si>
  <si>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</si>
  <si>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</si>
  <si>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</si>
  <si>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</si>
  <si>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</si>
  <si>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</si>
  <si>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</si>
  <si>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</si>
  <si>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</si>
  <si>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</si>
  <si>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</si>
  <si>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</si>
  <si>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</si>
  <si>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</si>
  <si>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</si>
  <si>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</si>
  <si>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</si>
  <si>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</si>
  <si>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</si>
  <si>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</si>
  <si>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</si>
  <si>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</si>
  <si>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</si>
  <si>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</si>
  <si>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</si>
  <si>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</si>
  <si>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</si>
  <si>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</si>
  <si>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</si>
  <si>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</si>
  <si>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</si>
  <si>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</si>
  <si>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</si>
  <si>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</si>
  <si>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</si>
  <si>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</si>
  <si>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</si>
  <si>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</si>
  <si>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</si>
  <si>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</si>
  <si>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</si>
  <si>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</si>
  <si>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</si>
  <si>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</si>
  <si>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</si>
  <si>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</si>
  <si>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</si>
  <si>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</si>
  <si>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</si>
  <si>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</si>
  <si>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</si>
  <si>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</si>
  <si>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</si>
  <si>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</si>
  <si>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</si>
  <si>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</si>
  <si>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</si>
  <si>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</si>
  <si>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</si>
  <si>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</si>
  <si>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</si>
  <si>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</si>
  <si>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</si>
  <si>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</si>
  <si>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</si>
  <si>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</si>
  <si>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</si>
  <si>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</si>
  <si>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</si>
  <si>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</si>
  <si>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</si>
  <si>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</si>
  <si>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</si>
  <si>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</si>
  <si>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</si>
  <si>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</si>
  <si>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</si>
  <si>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</si>
  <si>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</si>
  <si>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</si>
  <si>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</si>
  <si>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</si>
  <si>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</si>
  <si>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</si>
  <si>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</si>
  <si>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</si>
  <si>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</si>
  <si>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</si>
  <si>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</si>
  <si>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</si>
  <si>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</si>
  <si>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</si>
  <si>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</si>
  <si>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</si>
  <si>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</si>
  <si>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</si>
  <si>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</si>
  <si>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</si>
  <si>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</si>
  <si>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</si>
  <si>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</si>
  <si>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</si>
  <si>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</si>
  <si>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</si>
  <si>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</si>
  <si>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</si>
  <si>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</si>
  <si>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</si>
  <si>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</si>
  <si>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</si>
  <si>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</si>
  <si>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</si>
  <si>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</si>
  <si>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</si>
  <si>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</si>
  <si>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</si>
  <si>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</si>
  <si>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</si>
  <si>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</si>
  <si>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</si>
  <si>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</si>
  <si>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</si>
  <si>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</si>
  <si>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</si>
  <si>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</si>
  <si>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</si>
  <si>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</si>
  <si>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</si>
  <si>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</si>
  <si>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</si>
  <si>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</si>
  <si>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</si>
  <si>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</si>
  <si>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</si>
  <si>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</si>
  <si>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</si>
  <si>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</si>
  <si>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</si>
  <si>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</si>
  <si>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</si>
  <si>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</si>
  <si>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</si>
  <si>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</si>
  <si>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</si>
  <si>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</si>
  <si>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</si>
  <si>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</si>
  <si>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</si>
  <si>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</si>
  <si>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</si>
  <si>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</si>
  <si>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</si>
  <si>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</si>
  <si>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</si>
  <si>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</si>
  <si>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</si>
  <si>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</si>
  <si>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</si>
  <si>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</si>
  <si>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</si>
  <si>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</si>
  <si>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</si>
  <si>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</si>
  <si>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</si>
  <si>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</si>
  <si>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</si>
  <si>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</si>
  <si>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</si>
  <si>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</si>
  <si>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</si>
  <si>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</si>
  <si>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</si>
  <si>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</si>
  <si>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</si>
  <si>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</si>
  <si>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</si>
  <si>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</si>
  <si>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</si>
  <si>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</si>
  <si>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</si>
  <si>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</si>
  <si>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</si>
  <si>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</si>
  <si>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</si>
  <si>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</si>
  <si>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</si>
  <si>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</si>
  <si>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</si>
  <si>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</si>
  <si>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</si>
  <si>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</si>
  <si>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</si>
  <si>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</si>
  <si>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</si>
  <si>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</si>
  <si>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</si>
  <si>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</si>
  <si>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</si>
  <si>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</si>
  <si>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</si>
  <si>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</si>
  <si>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</si>
  <si>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</si>
  <si>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</si>
  <si>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</si>
  <si>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</si>
  <si>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</si>
  <si>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</si>
  <si>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</si>
  <si>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</si>
  <si>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</si>
  <si>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</si>
  <si>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</si>
  <si>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</si>
  <si>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</si>
  <si>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</si>
  <si>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</si>
  <si>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</si>
  <si>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</si>
  <si>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</si>
  <si>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</si>
  <si>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</si>
  <si>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</si>
  <si>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</si>
  <si>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</si>
  <si>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</si>
  <si>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</si>
  <si>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</si>
  <si>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</si>
  <si>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</si>
  <si>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</si>
  <si>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</si>
  <si>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</si>
  <si>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</si>
  <si>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</si>
  <si>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</si>
  <si>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</si>
  <si>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</si>
  <si>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</si>
  <si>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</si>
  <si>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</si>
  <si>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</si>
  <si>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</si>
  <si>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</si>
  <si>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</si>
  <si>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</si>
  <si>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</si>
  <si>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</si>
  <si>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</si>
  <si>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</si>
  <si>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</si>
  <si>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</si>
  <si>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</si>
  <si>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</si>
  <si>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</si>
  <si>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</si>
  <si>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</si>
  <si>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</si>
  <si>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</si>
  <si>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</si>
  <si>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</si>
  <si>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</si>
  <si>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</si>
  <si>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</si>
  <si>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</si>
  <si>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</si>
  <si>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</si>
  <si>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</si>
  <si>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</si>
  <si>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</si>
  <si>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</si>
  <si>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</si>
  <si>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</si>
  <si>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</si>
  <si>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</si>
  <si>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</si>
  <si>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</si>
  <si>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</si>
  <si>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</si>
  <si>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</si>
  <si>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</si>
  <si>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</si>
  <si>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</si>
  <si>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</si>
  <si>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</si>
  <si>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</si>
  <si>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</si>
  <si>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</si>
  <si>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</si>
  <si>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</si>
  <si>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</si>
  <si>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</si>
  <si>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</si>
  <si>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</si>
  <si>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</si>
  <si>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</si>
  <si>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</si>
  <si>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</si>
  <si>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</si>
  <si>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</si>
  <si>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</si>
  <si>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</si>
  <si>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</si>
  <si>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</si>
  <si>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</si>
  <si>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</si>
  <si>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</si>
  <si>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</si>
  <si>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</si>
  <si>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</si>
  <si>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</si>
  <si>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</si>
  <si>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</si>
  <si>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</si>
  <si>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</si>
  <si>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</si>
  <si>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</si>
  <si>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</si>
  <si>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</si>
  <si>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</si>
  <si>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</si>
  <si>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</si>
  <si>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</si>
  <si>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</si>
  <si>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</si>
  <si>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</si>
  <si>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</si>
  <si>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</si>
  <si>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</si>
  <si>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</si>
  <si>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</si>
  <si>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</si>
  <si>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</si>
  <si>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</si>
  <si>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</si>
  <si>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</si>
  <si>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</si>
  <si>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</si>
  <si>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</si>
  <si>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</si>
  <si>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</si>
  <si>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</si>
  <si>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</si>
  <si>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</si>
  <si>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</si>
  <si>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</si>
  <si>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</si>
  <si>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</si>
  <si>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</si>
  <si>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</si>
  <si>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</si>
  <si>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</si>
  <si>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</si>
  <si>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</si>
  <si>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</si>
  <si>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</si>
  <si>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</si>
  <si>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</si>
  <si>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</si>
  <si>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</si>
  <si>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</si>
  <si>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</si>
  <si>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</si>
  <si>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</si>
  <si>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</si>
  <si>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</si>
  <si>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</si>
  <si>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</si>
  <si>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</si>
  <si>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</si>
  <si>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</si>
  <si>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</si>
  <si>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</si>
  <si>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</si>
  <si>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</si>
  <si>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</si>
  <si>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</si>
  <si>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</si>
  <si>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</si>
  <si>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</si>
  <si>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</si>
  <si>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</si>
  <si>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</si>
  <si>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</si>
  <si>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</si>
  <si>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</si>
  <si>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</si>
  <si>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</si>
  <si>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</si>
  <si>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</si>
  <si>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</si>
  <si>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</si>
  <si>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</si>
  <si>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</si>
  <si>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</si>
  <si>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</si>
  <si>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</si>
  <si>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</si>
  <si>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</si>
  <si>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</si>
  <si>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</si>
  <si>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</si>
  <si>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</si>
  <si>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</si>
  <si>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</si>
  <si>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</si>
  <si>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</si>
  <si>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</si>
  <si>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</si>
  <si>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</si>
  <si>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</si>
  <si>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</si>
  <si>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</si>
  <si>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</si>
  <si>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</si>
  <si>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</si>
  <si>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</si>
  <si>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</si>
  <si>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</si>
  <si>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</si>
  <si>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</si>
  <si>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</si>
  <si>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</si>
  <si>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</si>
  <si>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</si>
  <si>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</si>
  <si>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</si>
  <si>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</si>
  <si>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</si>
  <si>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</si>
  <si>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</si>
  <si>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</si>
  <si>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</si>
  <si>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</si>
  <si>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</si>
  <si>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</si>
  <si>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</si>
  <si>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</si>
  <si>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</si>
  <si>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</si>
  <si>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</si>
  <si>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</si>
  <si>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</si>
  <si>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</si>
  <si>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</si>
  <si>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</si>
  <si>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</si>
  <si>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</si>
  <si>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</si>
  <si>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</si>
  <si>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</si>
  <si>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</si>
  <si>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</si>
  <si>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</si>
  <si>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</si>
  <si>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</si>
  <si>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</si>
  <si>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</si>
  <si>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</si>
  <si>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</si>
  <si>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</si>
  <si>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</si>
  <si>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</si>
  <si>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</si>
  <si>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</si>
  <si>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</si>
  <si>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</si>
  <si>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</si>
  <si>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</si>
  <si>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</si>
  <si>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</si>
  <si>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</si>
  <si>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</si>
  <si>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</si>
  <si>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</si>
  <si>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</si>
  <si>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</si>
  <si>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</si>
  <si>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</si>
  <si>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</si>
  <si>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</si>
  <si>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</si>
  <si>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</si>
  <si>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</si>
  <si>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</si>
  <si>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</si>
  <si>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</si>
  <si>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</si>
  <si>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</si>
  <si>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</si>
  <si>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</si>
  <si>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</si>
  <si>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</si>
  <si>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</si>
  <si>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</si>
  <si>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</si>
  <si>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</si>
  <si>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</si>
  <si>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</si>
  <si>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</si>
  <si>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</si>
  <si>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</si>
  <si>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</si>
  <si>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</si>
  <si>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</si>
  <si>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</si>
  <si>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</si>
  <si>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</si>
  <si>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</si>
  <si>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</si>
  <si>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</si>
  <si>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</si>
  <si>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</si>
  <si>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</si>
  <si>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</si>
  <si>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</si>
  <si>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</si>
  <si>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</si>
  <si>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</si>
  <si>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</si>
  <si>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</si>
  <si>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</si>
  <si>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</si>
  <si>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</si>
  <si>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</si>
  <si>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</si>
  <si>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</si>
  <si>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</si>
  <si>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</si>
  <si>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</si>
  <si>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</si>
  <si>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</si>
  <si>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</si>
  <si>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</si>
  <si>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</si>
  <si>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</si>
  <si>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</si>
  <si>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</si>
  <si>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</si>
  <si>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</si>
  <si>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</si>
  <si>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</si>
  <si>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</si>
  <si>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</si>
  <si>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</si>
  <si>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</si>
  <si>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</si>
  <si>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</si>
  <si>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</si>
  <si>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</si>
  <si>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</si>
  <si>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</si>
  <si>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</si>
  <si>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</si>
  <si>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</si>
  <si>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</si>
  <si>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</si>
  <si>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</si>
  <si>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</si>
  <si>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</si>
  <si>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</si>
  <si>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</si>
  <si>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</si>
  <si>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</si>
  <si>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</si>
  <si>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</si>
  <si>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</si>
  <si>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</si>
  <si>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</si>
  <si>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</si>
  <si>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</si>
  <si>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</si>
  <si>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</si>
  <si>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</si>
  <si>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</si>
  <si>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</si>
  <si>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</si>
  <si>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</si>
  <si>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</si>
  <si>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</si>
  <si>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</si>
  <si>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</si>
  <si>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</si>
  <si>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</si>
  <si>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</si>
  <si>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</si>
  <si>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</si>
  <si>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</si>
  <si>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</si>
  <si>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</si>
  <si>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</si>
  <si>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</si>
  <si>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</si>
  <si>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</si>
  <si>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</si>
  <si>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</si>
  <si>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</si>
  <si>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</si>
  <si>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</si>
  <si>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</si>
  <si>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</si>
  <si>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</si>
  <si>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</si>
  <si>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</si>
  <si>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</si>
  <si>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</si>
  <si>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</si>
  <si>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</si>
  <si>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</si>
  <si>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</si>
  <si>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</si>
  <si>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</si>
  <si>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</si>
  <si>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</si>
  <si>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</si>
  <si>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</si>
  <si>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</si>
  <si>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</si>
  <si>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</si>
  <si>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</si>
  <si>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</si>
  <si>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</si>
  <si>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</si>
  <si>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</si>
  <si>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</si>
  <si>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</si>
  <si>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</si>
  <si>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</si>
  <si>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</si>
  <si>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</si>
  <si>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</si>
  <si>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</si>
  <si>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</si>
  <si>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</si>
  <si>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</si>
  <si>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</si>
  <si>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</si>
  <si>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</si>
  <si>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</si>
  <si>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</si>
  <si>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</si>
  <si>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</si>
  <si>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</si>
  <si>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</si>
  <si>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</si>
  <si>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</si>
  <si>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</si>
  <si>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</si>
  <si>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</si>
  <si>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</si>
  <si>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</si>
  <si>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</si>
  <si>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</si>
  <si>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</si>
  <si>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</si>
  <si>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</si>
  <si>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</si>
  <si>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</si>
  <si>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</si>
  <si>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</si>
  <si>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</si>
  <si>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</si>
  <si>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</si>
  <si>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</si>
  <si>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</si>
  <si>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</si>
  <si>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</si>
  <si>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</si>
  <si>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</si>
  <si>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</si>
  <si>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</si>
  <si>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</si>
  <si>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</si>
  <si>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</si>
  <si>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</si>
  <si>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</si>
  <si>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</si>
  <si>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</si>
  <si>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</si>
  <si>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</si>
  <si>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</si>
  <si>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</si>
  <si>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</si>
  <si>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</si>
  <si>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</si>
  <si>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</si>
  <si>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</si>
  <si>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</si>
  <si>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</si>
  <si>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</si>
  <si>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</si>
  <si>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</si>
  <si>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</si>
  <si>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</si>
  <si>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</si>
  <si>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</si>
  <si>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</si>
  <si>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</si>
  <si>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</si>
  <si>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</si>
  <si>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</si>
  <si>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</si>
  <si>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</si>
  <si>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</si>
  <si>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</si>
  <si>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</si>
  <si>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</si>
  <si>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</si>
  <si>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</si>
  <si>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</si>
  <si>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</si>
  <si>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</si>
  <si>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</si>
  <si>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</si>
  <si>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</si>
  <si>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</si>
  <si>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</si>
  <si>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</si>
  <si>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</si>
  <si>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</si>
  <si>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</si>
  <si>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</si>
  <si>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</si>
  <si>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</si>
  <si>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</si>
  <si>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</si>
  <si>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</si>
  <si>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</si>
  <si>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</si>
  <si>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</si>
  <si>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</si>
  <si>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</si>
  <si>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</si>
  <si>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</si>
  <si>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</si>
  <si>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</si>
  <si>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</si>
  <si>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</si>
  <si>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</si>
  <si>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</si>
  <si>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</si>
  <si>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</si>
  <si>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</si>
  <si>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</si>
  <si>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</si>
  <si>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</si>
  <si>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</si>
  <si>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</si>
  <si>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</si>
  <si>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</si>
  <si>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</si>
  <si>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</si>
  <si>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</si>
  <si>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</si>
  <si>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</si>
  <si>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</si>
  <si>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</si>
  <si>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</si>
  <si>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</si>
  <si>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</si>
  <si>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</si>
  <si>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</si>
  <si>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</si>
  <si>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</si>
  <si>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</si>
  <si>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</si>
  <si>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</si>
  <si>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</si>
  <si>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</si>
  <si>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</si>
  <si>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</si>
  <si>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</si>
  <si>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</si>
  <si>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</si>
  <si>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</si>
  <si>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</si>
  <si>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</si>
  <si>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</si>
  <si>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</si>
  <si>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</si>
  <si>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</si>
  <si>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</si>
  <si>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</si>
  <si>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</si>
  <si>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</si>
  <si>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</si>
  <si>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</si>
  <si>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</si>
  <si>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</si>
  <si>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</si>
  <si>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</si>
  <si>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</si>
  <si>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</si>
  <si>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</si>
  <si>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</si>
  <si>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</si>
  <si>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</si>
  <si>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</si>
  <si>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</si>
  <si>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</si>
  <si>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</si>
  <si>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</si>
  <si>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</si>
  <si>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</si>
  <si>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</si>
  <si>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</si>
  <si>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</si>
  <si>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</si>
  <si>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</si>
  <si>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</si>
  <si>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</si>
  <si>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</si>
  <si>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</si>
  <si>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</si>
  <si>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</si>
  <si>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</si>
  <si>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</si>
  <si>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</si>
  <si>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</si>
  <si>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</si>
  <si>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</si>
  <si>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</si>
  <si>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</si>
  <si>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</si>
  <si>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</si>
  <si>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</si>
  <si>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</si>
  <si>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</si>
  <si>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</si>
  <si>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</si>
  <si>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</si>
  <si>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</si>
  <si>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</si>
  <si>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</si>
  <si>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</si>
  <si>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</si>
  <si>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</si>
  <si>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</si>
  <si>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</si>
  <si>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</si>
  <si>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</si>
  <si>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</si>
  <si>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</si>
  <si>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</si>
  <si>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</si>
  <si>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</si>
  <si>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</si>
  <si>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</si>
  <si>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</si>
  <si>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</si>
  <si>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</si>
  <si>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</si>
  <si>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</si>
  <si>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</si>
  <si>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</si>
  <si>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</si>
  <si>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</si>
  <si>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</si>
  <si>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</si>
  <si>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</si>
  <si>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</si>
  <si>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</si>
  <si>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</si>
  <si>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</si>
  <si>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</si>
  <si>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</si>
  <si>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</si>
  <si>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</si>
  <si>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</si>
  <si>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</si>
  <si>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</si>
  <si>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</si>
  <si>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</si>
  <si>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</si>
  <si>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</si>
  <si>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</si>
  <si>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</si>
  <si>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</si>
  <si>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</si>
  <si>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</si>
  <si>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</si>
  <si>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</si>
  <si>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</si>
  <si>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</si>
  <si>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</si>
  <si>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</si>
  <si>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</si>
  <si>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</si>
  <si>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</si>
  <si>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</si>
  <si>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</si>
  <si>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</si>
  <si>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</si>
  <si>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</si>
  <si>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</si>
  <si>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</si>
  <si>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</si>
  <si>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</si>
  <si>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</si>
  <si>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</si>
  <si>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</si>
  <si>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</si>
  <si>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</si>
  <si>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</si>
  <si>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</si>
  <si>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</si>
  <si>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</si>
  <si>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</si>
  <si>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</si>
  <si>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</si>
  <si>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</si>
  <si>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</si>
  <si>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</si>
  <si>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</si>
  <si>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</si>
  <si>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</si>
  <si>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</si>
  <si>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</si>
  <si>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</si>
  <si>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</si>
  <si>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</si>
  <si>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</si>
  <si>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</si>
  <si>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</si>
  <si>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</si>
  <si>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</si>
  <si>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</si>
  <si>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</si>
  <si>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</si>
  <si>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</si>
  <si>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</si>
  <si>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</si>
  <si>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</si>
  <si>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</si>
  <si>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</si>
  <si>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</si>
  <si>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</si>
  <si>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</si>
  <si>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</si>
  <si>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</si>
  <si>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</si>
  <si>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</si>
  <si>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</si>
  <si>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</si>
  <si>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</si>
  <si>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</si>
  <si>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</si>
  <si>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</si>
  <si>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</si>
  <si>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</si>
  <si>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</si>
  <si>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</si>
  <si>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</si>
  <si>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</si>
  <si>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</si>
  <si>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</si>
  <si>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</si>
  <si>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</si>
  <si>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</si>
  <si>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</si>
  <si>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</si>
  <si>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</si>
  <si>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</si>
  <si>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</si>
  <si>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</si>
  <si>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</si>
  <si>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</si>
  <si>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</si>
  <si>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</si>
  <si>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</si>
  <si>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</si>
  <si>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</si>
  <si>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</si>
  <si>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</si>
  <si>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</si>
  <si>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</si>
  <si>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</si>
  <si>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</si>
  <si>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</si>
  <si>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</si>
  <si>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</si>
  <si>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</si>
  <si>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</si>
  <si>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</si>
  <si>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</si>
  <si>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</si>
  <si>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</si>
  <si>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</si>
  <si>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</si>
  <si>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</si>
  <si>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</si>
  <si>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</si>
  <si>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</si>
  <si>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</si>
  <si>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</si>
  <si>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</si>
  <si>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</si>
  <si>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</si>
  <si>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</si>
  <si>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</si>
  <si>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</si>
  <si>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</si>
  <si>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</si>
  <si>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</si>
  <si>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</si>
  <si>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</si>
  <si>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</si>
  <si>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</si>
  <si>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</si>
  <si>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</si>
  <si>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</si>
  <si>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</si>
  <si>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</si>
  <si>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</si>
  <si>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</si>
  <si>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</si>
  <si>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</si>
  <si>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</si>
  <si>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</si>
  <si>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</si>
  <si>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</si>
  <si>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</si>
  <si>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</si>
  <si>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</si>
  <si>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</si>
  <si>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</si>
  <si>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</si>
  <si>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</si>
  <si>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</si>
  <si>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</si>
  <si>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</si>
  <si>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</si>
  <si>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</si>
  <si>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</si>
  <si>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</si>
  <si>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</si>
  <si>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</si>
  <si>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</si>
  <si>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</si>
  <si>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</si>
  <si>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</si>
  <si>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</si>
  <si>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</si>
  <si>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</si>
  <si>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</si>
  <si>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</si>
  <si>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</si>
  <si>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</si>
  <si>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</si>
  <si>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</si>
  <si>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</si>
  <si>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</si>
  <si>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</si>
  <si>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</si>
  <si>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</si>
  <si>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</si>
  <si>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</si>
  <si>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</si>
  <si>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</si>
  <si>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</si>
  <si>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</si>
  <si>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</si>
  <si>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</si>
  <si>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</si>
  <si>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</si>
  <si>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</si>
  <si>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</si>
  <si>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</si>
  <si>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</si>
  <si>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</si>
  <si>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</si>
  <si>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</si>
  <si>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</si>
  <si>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</si>
  <si>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</si>
  <si>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</si>
  <si>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</si>
  <si>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</si>
  <si>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</si>
  <si>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</si>
  <si>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</si>
  <si>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</si>
  <si>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</si>
  <si>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</si>
  <si>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</si>
  <si>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</si>
  <si>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</si>
  <si>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</si>
  <si>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</si>
  <si>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</si>
  <si>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</si>
  <si>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</si>
  <si>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</si>
  <si>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</si>
  <si>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</si>
  <si>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</si>
  <si>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</si>
  <si>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</si>
  <si>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</si>
  <si>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</si>
  <si>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</si>
  <si>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</si>
  <si>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</si>
  <si>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</si>
  <si>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</si>
  <si>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</si>
  <si>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</si>
  <si>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</si>
  <si>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</si>
  <si>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</si>
  <si>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</si>
  <si>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</si>
  <si>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</si>
  <si>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</si>
  <si>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</si>
  <si>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</si>
  <si>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</si>
  <si>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</si>
  <si>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</si>
  <si>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</si>
  <si>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</si>
  <si>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</si>
  <si>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</si>
  <si>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</si>
  <si>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</si>
  <si>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</si>
  <si>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</si>
  <si>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</si>
  <si>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</si>
  <si>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</si>
  <si>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</si>
  <si>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</si>
  <si>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</si>
  <si>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</si>
  <si>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</si>
  <si>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</si>
  <si>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</si>
  <si>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</si>
  <si>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</si>
  <si>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</si>
  <si>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</si>
  <si>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</si>
  <si>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</si>
  <si>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</si>
  <si>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</si>
  <si>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</si>
  <si>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</si>
  <si>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</si>
  <si>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</si>
  <si>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</si>
  <si>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</si>
  <si>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</si>
  <si>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</si>
  <si>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</si>
  <si>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</si>
  <si>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</si>
  <si>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</si>
  <si>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</si>
  <si>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</si>
  <si>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</si>
  <si>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</si>
  <si>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</si>
  <si>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</si>
  <si>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</si>
  <si>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</si>
  <si>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</si>
  <si>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</si>
  <si>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</si>
  <si>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</si>
  <si>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</si>
  <si>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</si>
  <si>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</si>
  <si>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</si>
  <si>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</si>
  <si>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</si>
  <si>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</si>
  <si>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</si>
  <si>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</si>
  <si>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</si>
  <si>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</si>
  <si>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</si>
  <si>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</si>
  <si>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</si>
  <si>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</si>
  <si>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</si>
  <si>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</si>
  <si>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</si>
  <si>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</si>
  <si>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</si>
  <si>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</si>
  <si>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</si>
  <si>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</si>
  <si>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</si>
  <si>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</si>
  <si>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</si>
  <si>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</si>
  <si>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</si>
  <si>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</si>
  <si>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</si>
  <si>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</si>
  <si>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</si>
  <si>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</si>
  <si>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</si>
  <si>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</si>
  <si>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</si>
  <si>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</si>
  <si>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</si>
  <si>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</si>
  <si>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</si>
  <si>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</si>
  <si>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</si>
  <si>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</si>
  <si>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</si>
  <si>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</si>
  <si>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</si>
  <si>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</si>
  <si>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</si>
  <si>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</si>
  <si>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</si>
  <si>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</si>
  <si>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</si>
  <si>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</si>
  <si>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</si>
  <si>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</si>
  <si>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</si>
  <si>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</si>
  <si>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</si>
  <si>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</si>
  <si>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</si>
  <si>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</si>
  <si>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</si>
  <si>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</si>
  <si>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</si>
  <si>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</si>
  <si>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</si>
  <si>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</si>
  <si>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</si>
  <si>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</si>
  <si>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</si>
  <si>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</si>
  <si>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</si>
  <si>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</si>
  <si>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</si>
  <si>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</si>
  <si>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</si>
  <si>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</si>
  <si>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</si>
  <si>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</si>
  <si>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</si>
  <si>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</si>
  <si>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</si>
  <si>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</si>
  <si>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</si>
  <si>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</si>
  <si>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</si>
  <si>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</si>
  <si>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</si>
  <si>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</si>
  <si>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</si>
  <si>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</si>
  <si>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</si>
  <si>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</si>
  <si>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</si>
  <si>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</si>
  <si>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</si>
  <si>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</si>
  <si>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</si>
  <si>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</si>
  <si>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</si>
  <si>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</si>
  <si>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</si>
  <si>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</si>
  <si>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</si>
  <si>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</si>
  <si>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</si>
  <si>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</si>
  <si>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</si>
  <si>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</si>
  <si>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</si>
  <si>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</si>
  <si>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</si>
  <si>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</si>
  <si>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</si>
  <si>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</si>
  <si>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</si>
  <si>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</si>
  <si>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</si>
  <si>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</si>
  <si>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</si>
  <si>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</si>
  <si>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</si>
  <si>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</si>
  <si>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</si>
  <si>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</si>
  <si>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</si>
  <si>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</si>
  <si>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</si>
  <si>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</si>
  <si>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</si>
  <si>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</si>
  <si>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</si>
  <si>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</si>
  <si>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</si>
  <si>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</si>
  <si>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</si>
  <si>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</si>
  <si>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</si>
  <si>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</si>
  <si>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</si>
  <si>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</si>
  <si>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</si>
  <si>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</si>
  <si>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</si>
  <si>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</si>
  <si>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</si>
  <si>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</si>
  <si>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</si>
  <si>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</si>
  <si>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</si>
  <si>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</si>
  <si>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</si>
  <si>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</si>
  <si>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</si>
  <si>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</si>
  <si>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</si>
  <si>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</si>
  <si>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</si>
  <si>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</si>
  <si>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</si>
  <si>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</si>
  <si>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</si>
  <si>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</si>
  <si>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</si>
  <si>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</si>
  <si>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</si>
  <si>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</si>
  <si>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</si>
  <si>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</si>
  <si>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</si>
  <si>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</si>
  <si>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</si>
  <si>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</si>
  <si>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</si>
  <si>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</si>
  <si>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</si>
  <si>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</si>
  <si>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</si>
  <si>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</si>
  <si>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</si>
  <si>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</si>
  <si>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</si>
  <si>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</si>
  <si>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</si>
  <si>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</si>
  <si>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</si>
  <si>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</si>
  <si>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</si>
  <si>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</si>
  <si>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</si>
  <si>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</si>
  <si>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</si>
  <si>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</si>
  <si>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</si>
  <si>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</si>
  <si>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</si>
  <si>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</si>
  <si>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</si>
  <si>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</si>
  <si>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</si>
  <si>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</si>
  <si>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</si>
  <si>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</si>
  <si>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</si>
  <si>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</si>
  <si>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</si>
  <si>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</si>
  <si>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</si>
  <si>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</si>
  <si>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</si>
  <si>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</si>
  <si>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</si>
  <si>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</si>
  <si>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</si>
  <si>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</si>
  <si>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</si>
  <si>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</si>
  <si>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</si>
  <si>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</si>
  <si>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</si>
  <si>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</si>
  <si>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</si>
  <si>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</si>
  <si>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</si>
  <si>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</si>
  <si>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</si>
  <si>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</si>
  <si>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</si>
  <si>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</si>
  <si>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</si>
  <si>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</si>
  <si>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</si>
  <si>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</si>
  <si>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</si>
  <si>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</si>
  <si>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</si>
  <si>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</si>
  <si>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</si>
  <si>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</si>
  <si>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</si>
  <si>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</si>
  <si>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</si>
  <si>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</si>
  <si>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</si>
  <si>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</si>
  <si>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</si>
  <si>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</si>
  <si>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</si>
  <si>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</si>
  <si>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</si>
  <si>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</si>
  <si>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</si>
  <si>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</si>
  <si>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</si>
  <si>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</si>
  <si>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</si>
  <si>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</si>
  <si>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</si>
  <si>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</si>
  <si>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</si>
  <si>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</si>
  <si>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</si>
  <si>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</si>
  <si>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</si>
  <si>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</si>
  <si>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</si>
  <si>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</si>
  <si>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</si>
  <si>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</si>
  <si>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</si>
  <si>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</si>
  <si>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</si>
  <si>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</si>
  <si>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</si>
  <si>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</si>
  <si>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</si>
  <si>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</si>
  <si>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</si>
  <si>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</si>
  <si>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</si>
  <si>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</si>
  <si>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</si>
  <si>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</si>
  <si>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</si>
  <si>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</si>
  <si>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</si>
  <si>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</si>
  <si>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</si>
  <si>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</si>
  <si>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</si>
  <si>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</si>
  <si>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</si>
  <si>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</si>
  <si>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</si>
  <si>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</si>
  <si>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</si>
  <si>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</si>
  <si>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</si>
  <si>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</si>
  <si>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</si>
  <si>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</si>
  <si>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</si>
  <si>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</si>
  <si>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</si>
  <si>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</si>
  <si>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</si>
  <si>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</si>
  <si>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</si>
  <si>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</si>
  <si>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</si>
  <si>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</si>
  <si>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</si>
  <si>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</si>
  <si>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</si>
  <si>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</si>
  <si>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</si>
  <si>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</si>
  <si>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</si>
  <si>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</si>
  <si>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</si>
  <si>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</si>
  <si>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</si>
  <si>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</si>
  <si>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</si>
  <si>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</si>
  <si>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</si>
  <si>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</si>
  <si>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</si>
  <si>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</si>
  <si>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</si>
  <si>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</si>
  <si>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</si>
  <si>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</si>
  <si>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</si>
  <si>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</si>
  <si>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</si>
  <si>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</si>
  <si>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</si>
  <si>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</si>
  <si>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</si>
  <si>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</si>
  <si>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</si>
  <si>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</si>
  <si>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</si>
  <si>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</si>
  <si>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</si>
  <si>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</si>
  <si>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</si>
  <si>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</si>
  <si>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</si>
  <si>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</si>
  <si>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</si>
  <si>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</si>
  <si>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</si>
  <si>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</si>
  <si>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</si>
  <si>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</si>
  <si>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</si>
  <si>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</si>
  <si>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</si>
  <si>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</si>
  <si>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</si>
  <si>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</si>
  <si>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</si>
  <si>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</si>
  <si>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</si>
  <si>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</si>
  <si>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</si>
  <si>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</si>
  <si>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</si>
  <si>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</si>
  <si>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</si>
  <si>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</si>
  <si>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</si>
  <si>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</si>
  <si>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</si>
  <si>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</si>
  <si>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</si>
  <si>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</si>
  <si>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</si>
  <si>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</si>
  <si>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</si>
  <si>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</si>
  <si>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</si>
  <si>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</si>
  <si>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</si>
  <si>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</si>
  <si>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</si>
  <si>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</si>
  <si>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</si>
  <si>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</si>
  <si>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</si>
  <si>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</si>
  <si>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</si>
  <si>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</si>
  <si>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</si>
  <si>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</si>
  <si>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</si>
  <si>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</si>
  <si>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</si>
  <si>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</si>
  <si>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</si>
  <si>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</si>
  <si>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</si>
  <si>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</si>
  <si>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</si>
  <si>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</si>
  <si>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</si>
  <si>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</si>
  <si>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</si>
  <si>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</si>
  <si>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</si>
  <si>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</si>
  <si>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</si>
  <si>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</si>
  <si>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</si>
  <si>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</si>
  <si>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</si>
  <si>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</si>
  <si>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</si>
  <si>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</si>
  <si>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</si>
  <si>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</si>
  <si>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</si>
  <si>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</si>
  <si>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</si>
  <si>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</si>
  <si>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</si>
  <si>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</si>
  <si>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</si>
  <si>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</si>
  <si>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</si>
  <si>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</si>
  <si>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</si>
  <si>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</si>
  <si>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</si>
  <si>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</si>
  <si>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</si>
  <si>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</si>
  <si>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</si>
  <si>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</si>
  <si>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</si>
  <si>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</si>
  <si>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</si>
  <si>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</si>
  <si>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</si>
  <si>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</si>
  <si>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</si>
  <si>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</si>
  <si>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</si>
  <si>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</si>
  <si>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</si>
  <si>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</si>
  <si>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</si>
  <si>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</si>
  <si>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</si>
  <si>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</si>
  <si>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</si>
  <si>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</si>
  <si>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</si>
  <si>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</si>
  <si>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</si>
  <si>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</si>
  <si>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</si>
  <si>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</si>
  <si>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</si>
  <si>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</si>
  <si>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</si>
  <si>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</si>
  <si>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</si>
  <si>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</si>
  <si>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</si>
  <si>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</si>
  <si>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</si>
  <si>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</si>
  <si>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</si>
  <si>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</si>
  <si>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</si>
  <si>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</si>
  <si>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</si>
  <si>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</si>
  <si>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</si>
  <si>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</si>
  <si>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</si>
  <si>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</si>
  <si>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</si>
  <si>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</si>
  <si>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</si>
  <si>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</si>
  <si>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</si>
  <si>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</si>
  <si>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</si>
  <si>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</si>
  <si>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</si>
  <si>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</si>
  <si>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</si>
  <si>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</si>
  <si>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</si>
  <si>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</si>
  <si>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</si>
  <si>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</si>
  <si>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</si>
  <si>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</si>
  <si>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</si>
  <si>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</si>
  <si>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</si>
  <si>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</si>
  <si>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</si>
  <si>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</si>
  <si>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</si>
  <si>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</si>
  <si>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</si>
  <si>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</si>
  <si>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</si>
  <si>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</si>
  <si>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</si>
  <si>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</si>
  <si>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</si>
  <si>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</si>
  <si>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</si>
  <si>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</si>
  <si>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</si>
  <si>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</si>
  <si>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</si>
  <si>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</si>
  <si>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</si>
  <si>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</si>
  <si>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</si>
  <si>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</si>
  <si>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</si>
  <si>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</si>
  <si>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</si>
  <si>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</si>
  <si>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</si>
  <si>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</si>
  <si>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</si>
  <si>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</si>
  <si>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</si>
  <si>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</si>
  <si>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</si>
  <si>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</si>
  <si>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</si>
  <si>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</si>
  <si>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</si>
  <si>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</si>
  <si>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</si>
  <si>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</si>
  <si>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</si>
  <si>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</si>
  <si>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</si>
  <si>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</si>
  <si>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</si>
  <si>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</si>
  <si>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</si>
  <si>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</si>
  <si>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</si>
  <si>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</si>
  <si>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</si>
  <si>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</si>
  <si>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</si>
  <si>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</si>
  <si>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</si>
  <si>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</si>
  <si>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</si>
  <si>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</si>
  <si>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</si>
  <si>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</si>
  <si>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</si>
  <si>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</si>
  <si>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</si>
  <si>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</si>
  <si>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</si>
  <si>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</si>
  <si>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</si>
  <si>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</si>
  <si>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</si>
  <si>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</si>
  <si>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</si>
  <si>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</si>
  <si>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</si>
  <si>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</si>
  <si>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</si>
  <si>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</si>
  <si>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</si>
  <si>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</si>
  <si>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</si>
  <si>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</si>
  <si>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</si>
  <si>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</si>
  <si>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</si>
  <si>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</si>
  <si>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</si>
  <si>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</si>
  <si>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</si>
  <si>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</si>
  <si>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</si>
  <si>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</si>
  <si>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</si>
  <si>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</si>
  <si>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</si>
  <si>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</si>
  <si>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</si>
  <si>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</si>
  <si>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</si>
  <si>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</si>
  <si>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</si>
  <si>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</si>
  <si>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</si>
  <si>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</si>
  <si>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</si>
  <si>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</si>
  <si>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</si>
  <si>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</si>
  <si>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</si>
  <si>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</si>
  <si>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</si>
  <si>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</si>
  <si>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</si>
  <si>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</si>
  <si>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</si>
  <si>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</si>
  <si>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</si>
  <si>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</si>
  <si>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</si>
  <si>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</si>
  <si>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</si>
  <si>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</si>
  <si>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</si>
  <si>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</si>
  <si>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</si>
  <si>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</si>
  <si>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</si>
  <si>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</si>
  <si>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</si>
  <si>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</si>
  <si>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</si>
  <si>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</si>
  <si>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</si>
  <si>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</si>
  <si>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</si>
  <si>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</si>
  <si>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</si>
  <si>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</si>
  <si>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</si>
  <si>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</si>
  <si>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</si>
  <si>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</si>
  <si>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</si>
  <si>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</si>
  <si>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</si>
  <si>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</si>
  <si>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</si>
  <si>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</si>
  <si>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</si>
  <si>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</si>
  <si>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</si>
  <si>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</si>
  <si>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</si>
  <si>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</si>
  <si>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</si>
  <si>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</si>
  <si>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</si>
  <si>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</si>
  <si>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</si>
  <si>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</si>
  <si>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</si>
  <si>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</si>
  <si>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</si>
  <si>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</si>
  <si>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</si>
  <si>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</si>
  <si>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</si>
  <si>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</si>
  <si>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</si>
  <si>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</si>
  <si>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</si>
  <si>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</si>
  <si>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</si>
  <si>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</si>
  <si>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</si>
  <si>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</si>
  <si>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</si>
  <si>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</si>
  <si>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</si>
  <si>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</si>
  <si>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</si>
  <si>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</si>
  <si>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</si>
  <si>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</si>
  <si>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</si>
  <si>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</si>
  <si>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</si>
  <si>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</si>
  <si>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</si>
  <si>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</si>
  <si>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</si>
  <si>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</si>
  <si>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</si>
  <si>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</si>
  <si>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</si>
  <si>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</si>
  <si>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</si>
  <si>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</si>
  <si>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</si>
  <si>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</si>
  <si>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</si>
  <si>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</si>
  <si>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</si>
  <si>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</si>
  <si>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</si>
  <si>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</si>
  <si>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</si>
  <si>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</si>
  <si>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</si>
  <si>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</si>
  <si>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</si>
  <si>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</si>
  <si>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</si>
  <si>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</si>
  <si>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</si>
  <si>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</si>
  <si>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</si>
  <si>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</si>
  <si>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</si>
  <si>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</si>
  <si>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</si>
  <si>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</si>
  <si>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</si>
  <si>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</si>
  <si>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</si>
  <si>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</si>
  <si>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</si>
  <si>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</si>
  <si>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</si>
  <si>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</si>
  <si>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</si>
  <si>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</si>
  <si>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</si>
  <si>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</si>
  <si>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</si>
  <si>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</si>
  <si>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</si>
  <si>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</si>
  <si>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</si>
  <si>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</si>
  <si>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</si>
  <si>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</si>
  <si>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</si>
  <si>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</si>
  <si>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</si>
  <si>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</si>
  <si>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</si>
  <si>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</si>
  <si>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</si>
  <si>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</si>
  <si>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</si>
  <si>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</si>
  <si>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</si>
  <si>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</si>
  <si>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</si>
  <si>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</si>
  <si>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</si>
  <si>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</si>
  <si>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</si>
  <si>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</si>
  <si>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</si>
  <si>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</si>
  <si>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</si>
  <si>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</si>
  <si>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</si>
  <si>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</si>
  <si>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</si>
  <si>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</si>
  <si>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</si>
  <si>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</si>
  <si>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</si>
  <si>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</si>
  <si>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</si>
  <si>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</si>
  <si>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</si>
  <si>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</si>
  <si>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</si>
  <si>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</si>
  <si>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</si>
  <si>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</si>
  <si>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</si>
  <si>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</si>
  <si>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</si>
  <si>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</si>
  <si>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</si>
  <si>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</si>
  <si>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</si>
  <si>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</si>
  <si>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</si>
  <si>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</si>
  <si>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</si>
  <si>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</si>
  <si>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</si>
  <si>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</si>
  <si>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</si>
  <si>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</si>
  <si>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</si>
  <si>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</si>
  <si>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</si>
  <si>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</si>
  <si>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</si>
  <si>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</si>
  <si>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</si>
  <si>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</si>
  <si>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</si>
  <si>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</si>
  <si>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</si>
  <si>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</si>
  <si>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</si>
  <si>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</si>
  <si>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</si>
  <si>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</si>
  <si>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</si>
  <si>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</si>
  <si>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</si>
  <si>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</si>
  <si>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</si>
  <si>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</si>
  <si>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</si>
  <si>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</si>
  <si>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</si>
  <si>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</si>
  <si>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</si>
  <si>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</si>
  <si>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</si>
  <si>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</si>
  <si>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</si>
  <si>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</si>
  <si>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</si>
  <si>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</si>
  <si>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</si>
  <si>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</si>
  <si>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</si>
  <si>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</si>
  <si>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</si>
  <si>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</si>
  <si>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</si>
  <si>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</si>
  <si>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</si>
  <si>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</si>
  <si>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</si>
  <si>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</si>
  <si>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</si>
  <si>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</si>
  <si>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</si>
  <si>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</si>
  <si>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</si>
  <si>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</si>
  <si>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</si>
  <si>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</si>
  <si>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</si>
  <si>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</si>
  <si>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</si>
  <si>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</si>
  <si>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</si>
  <si>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</si>
  <si>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</si>
  <si>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</si>
  <si>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</si>
  <si>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</si>
  <si>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</si>
  <si>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</si>
  <si>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</si>
  <si>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</si>
  <si>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</si>
  <si>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</si>
  <si>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</si>
  <si>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</si>
  <si>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</si>
  <si>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</si>
  <si>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</si>
  <si>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</si>
  <si>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</si>
  <si>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</si>
  <si>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</si>
  <si>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</si>
  <si>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</si>
  <si>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</si>
  <si>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</si>
  <si>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</si>
  <si>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</si>
  <si>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</si>
  <si>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</si>
  <si>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</si>
  <si>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</si>
  <si>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</si>
  <si>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</si>
  <si>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</si>
  <si>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</si>
  <si>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</si>
  <si>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</si>
  <si>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</si>
  <si>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</si>
  <si>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</si>
  <si>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</si>
  <si>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</si>
  <si>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</si>
  <si>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</si>
  <si>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</si>
  <si>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</si>
  <si>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</si>
  <si>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</si>
  <si>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</si>
  <si>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</si>
  <si>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</si>
  <si>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</si>
  <si>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</si>
  <si>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</si>
  <si>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</si>
  <si>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</si>
  <si>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</si>
  <si>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</si>
  <si>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</si>
  <si>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</si>
  <si>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</si>
  <si>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</si>
  <si>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</si>
  <si>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</si>
  <si>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</si>
  <si>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</si>
  <si>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</si>
  <si>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</si>
  <si>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</si>
  <si>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</si>
  <si>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</si>
  <si>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</si>
  <si>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</si>
  <si>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</si>
  <si>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</si>
  <si>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</si>
  <si>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</si>
  <si>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</si>
  <si>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</si>
  <si>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</si>
  <si>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</si>
  <si>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</si>
  <si>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</si>
  <si>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</si>
  <si>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</si>
  <si>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</si>
  <si>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</si>
  <si>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</si>
  <si>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</si>
  <si>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</si>
  <si>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</si>
  <si>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</si>
  <si>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</si>
  <si>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</si>
  <si>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</si>
  <si>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</si>
  <si>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</si>
  <si>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</si>
  <si>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</si>
  <si>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</si>
  <si>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</si>
  <si>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</si>
  <si>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</si>
  <si>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</si>
  <si>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</si>
  <si>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</si>
  <si>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</si>
  <si>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</si>
  <si>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</si>
  <si>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</si>
  <si>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</si>
  <si>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</si>
  <si>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</si>
  <si>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</si>
  <si>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</si>
  <si>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</si>
  <si>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</si>
  <si>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</si>
  <si>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</si>
  <si>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</si>
  <si>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</si>
  <si>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</si>
  <si>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</si>
  <si>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</si>
  <si>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</si>
  <si>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</si>
  <si>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</si>
  <si>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</si>
  <si>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</si>
  <si>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</si>
  <si>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</si>
  <si>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</si>
  <si>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</si>
  <si>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</si>
  <si>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</si>
  <si>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</si>
  <si>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</si>
  <si>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</si>
  <si>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</si>
  <si>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</si>
  <si>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</si>
  <si>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</si>
  <si>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</si>
  <si>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</si>
  <si>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</si>
  <si>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</si>
  <si>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</si>
  <si>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</si>
  <si>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</si>
  <si>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</si>
  <si>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</si>
  <si>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</si>
  <si>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</si>
  <si>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</si>
  <si>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</si>
  <si>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</si>
  <si>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</si>
  <si>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</si>
  <si>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</si>
  <si>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</si>
  <si>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</si>
  <si>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</si>
  <si>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</si>
  <si>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</si>
  <si>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</si>
  <si>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</si>
  <si>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</si>
  <si>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</si>
  <si>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</si>
  <si>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</si>
  <si>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</si>
  <si>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</si>
  <si>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</si>
  <si>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</si>
  <si>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</si>
  <si>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</si>
  <si>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</si>
  <si>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</si>
  <si>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</si>
  <si>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</si>
  <si>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</si>
  <si>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</si>
  <si>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</si>
  <si>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</si>
  <si>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</si>
  <si>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</si>
  <si>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</si>
  <si>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</si>
  <si>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</si>
  <si>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</si>
  <si>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</si>
  <si>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</si>
  <si>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</si>
  <si>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</si>
  <si>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</si>
  <si>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</si>
  <si>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</si>
  <si>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</si>
  <si>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</si>
  <si>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</si>
  <si>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</si>
  <si>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</si>
  <si>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</si>
  <si>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</si>
  <si>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</si>
  <si>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</si>
  <si>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</si>
  <si>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</si>
  <si>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</si>
  <si>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</si>
  <si>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</si>
  <si>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</si>
  <si>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</si>
  <si>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</si>
  <si>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</si>
  <si>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</si>
  <si>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</si>
  <si>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</si>
  <si>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</si>
  <si>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</si>
  <si>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</si>
  <si>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</si>
  <si>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</si>
  <si>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</si>
  <si>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</si>
  <si>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</si>
  <si>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</si>
  <si>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</si>
  <si>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</si>
  <si>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</si>
  <si>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</si>
  <si>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</si>
  <si>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</si>
  <si>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</si>
  <si>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</si>
  <si>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</si>
  <si>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</si>
  <si>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</si>
  <si>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</si>
  <si>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</si>
  <si>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</si>
  <si>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</si>
  <si>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</si>
  <si>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</si>
  <si>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</si>
  <si>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</si>
  <si>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</si>
  <si>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</si>
  <si>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</si>
  <si>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</si>
  <si>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</si>
  <si>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</si>
  <si>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</si>
  <si>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</si>
  <si>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</si>
  <si>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</si>
  <si>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</si>
  <si>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</si>
  <si>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</si>
  <si>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</si>
  <si>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</si>
  <si>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</si>
  <si>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</si>
  <si>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</si>
  <si>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</si>
  <si>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</si>
  <si>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</si>
  <si>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</si>
  <si>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</si>
  <si>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</si>
  <si>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</si>
  <si>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</si>
  <si>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</si>
  <si>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</si>
  <si>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</si>
  <si>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</si>
  <si>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</si>
  <si>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</si>
  <si>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</si>
  <si>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</si>
  <si>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</si>
  <si>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</si>
  <si>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</si>
  <si>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</si>
  <si>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</si>
  <si>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</si>
  <si>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</si>
  <si>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</si>
  <si>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</si>
  <si>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</si>
  <si>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</si>
  <si>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</si>
  <si>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</si>
  <si>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</si>
  <si>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</si>
  <si>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</si>
  <si>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</si>
  <si>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</si>
  <si>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</si>
  <si>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</si>
  <si>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</si>
  <si>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</si>
  <si>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</si>
  <si>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</si>
  <si>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</si>
  <si>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</si>
  <si>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</si>
  <si>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</si>
  <si>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</si>
  <si>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</si>
  <si>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</si>
  <si>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</si>
  <si>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</si>
  <si>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</si>
  <si>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</si>
  <si>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</si>
  <si>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</si>
  <si>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</si>
  <si>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</si>
  <si>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</si>
  <si>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</si>
  <si>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</si>
  <si>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</si>
  <si>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</si>
  <si>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</si>
  <si>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</si>
  <si>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</si>
  <si>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</si>
  <si>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</si>
  <si>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</si>
  <si>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</si>
  <si>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</si>
  <si>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</si>
  <si>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</si>
  <si>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</si>
  <si>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</si>
  <si>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</si>
  <si>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</si>
  <si>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</si>
  <si>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</si>
  <si>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</si>
  <si>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</si>
  <si>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</si>
  <si>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</si>
  <si>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</si>
  <si>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</si>
  <si>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</si>
  <si>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</si>
  <si>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</si>
  <si>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</si>
  <si>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</si>
  <si>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</si>
  <si>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</si>
  <si>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</si>
  <si>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</si>
  <si>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</si>
  <si>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</si>
  <si>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</si>
  <si>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</si>
  <si>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</si>
  <si>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</si>
  <si>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</si>
  <si>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</si>
  <si>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</si>
  <si>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</si>
  <si>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</si>
  <si>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</si>
  <si>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</si>
  <si>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</si>
  <si>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</si>
  <si>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</si>
  <si>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</si>
  <si>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</si>
  <si>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</si>
  <si>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</si>
  <si>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</si>
  <si>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</si>
  <si>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</si>
  <si>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</si>
  <si>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</si>
  <si>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</si>
  <si>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</si>
  <si>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</si>
  <si>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</si>
  <si>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</si>
  <si>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</si>
  <si>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</si>
  <si>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</si>
  <si>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</si>
  <si>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</si>
  <si>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</si>
  <si>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</si>
  <si>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</si>
  <si>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</si>
  <si>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</si>
  <si>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</si>
  <si>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</si>
  <si>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</si>
  <si>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</si>
  <si>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</si>
  <si>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</si>
  <si>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</si>
  <si>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</si>
  <si>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</si>
  <si>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</si>
  <si>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</si>
  <si>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</si>
  <si>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</si>
  <si>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</si>
  <si>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</si>
  <si>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</si>
  <si>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</si>
  <si>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</si>
  <si>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</si>
  <si>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</si>
  <si>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</si>
  <si>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</si>
  <si>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</si>
  <si>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</si>
  <si>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</si>
  <si>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</si>
  <si>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</si>
  <si>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</si>
  <si>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</si>
  <si>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</si>
  <si>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</si>
  <si>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</si>
  <si>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</si>
  <si>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</si>
  <si>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</si>
  <si>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</si>
  <si>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</si>
  <si>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</si>
  <si>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</si>
  <si>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</si>
  <si>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</si>
  <si>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</si>
  <si>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</si>
  <si>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</si>
  <si>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</si>
  <si>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</si>
  <si>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</si>
  <si>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</si>
  <si>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</si>
  <si>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</si>
  <si>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</si>
  <si>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</si>
  <si>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</si>
  <si>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</si>
  <si>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</si>
  <si>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</si>
  <si>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</si>
  <si>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</si>
  <si>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</si>
  <si>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</si>
  <si>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</si>
  <si>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</si>
  <si>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</si>
  <si>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</si>
  <si>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</si>
  <si>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</si>
  <si>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</si>
  <si>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</si>
  <si>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</si>
  <si>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</si>
  <si>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</si>
  <si>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</si>
  <si>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</si>
  <si>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</si>
  <si>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</si>
  <si>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</si>
  <si>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</si>
  <si>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</si>
  <si>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</si>
  <si>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</si>
  <si>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</si>
  <si>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</si>
  <si>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</si>
  <si>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</si>
  <si>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</si>
  <si>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</si>
  <si>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</si>
  <si>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</si>
  <si>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</si>
  <si>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</si>
  <si>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</si>
  <si>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</si>
  <si>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</si>
  <si>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</si>
  <si>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</si>
  <si>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</si>
  <si>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</si>
  <si>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</si>
  <si>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</si>
  <si>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</si>
  <si>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</si>
  <si>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</si>
  <si>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</si>
  <si>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</si>
  <si>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</si>
  <si>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</si>
  <si>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</si>
  <si>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</si>
  <si>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</si>
  <si>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</si>
  <si>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</si>
  <si>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</si>
  <si>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</si>
  <si>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</si>
  <si>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</si>
  <si>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</si>
  <si>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</si>
  <si>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</si>
  <si>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</si>
  <si>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</si>
  <si>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</si>
  <si>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</si>
  <si>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</si>
  <si>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</si>
  <si>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</si>
  <si>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</si>
  <si>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</si>
  <si>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</si>
  <si>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</si>
  <si>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</si>
  <si>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</si>
  <si>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</si>
  <si>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</si>
  <si>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</si>
  <si>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</si>
  <si>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</si>
  <si>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</si>
  <si>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</si>
  <si>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</si>
  <si>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</si>
  <si>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</si>
  <si>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</si>
  <si>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</si>
  <si>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</si>
  <si>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</si>
  <si>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</si>
  <si>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</si>
  <si>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</si>
  <si>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</si>
  <si>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</si>
  <si>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</si>
  <si>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</si>
  <si>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</si>
  <si>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</si>
  <si>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</si>
  <si>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</si>
  <si>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</si>
  <si>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</si>
  <si>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</si>
  <si>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</si>
  <si>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</si>
  <si>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</si>
  <si>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</si>
  <si>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</si>
  <si>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</si>
  <si>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</si>
  <si>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</si>
  <si>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</si>
  <si>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</si>
  <si>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</si>
  <si>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</si>
  <si>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</si>
  <si>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</si>
  <si>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</si>
  <si>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</si>
  <si>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</si>
  <si>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</si>
  <si>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</si>
  <si>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</si>
  <si>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</si>
  <si>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</si>
  <si>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</si>
  <si>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</si>
  <si>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</si>
  <si>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</si>
  <si>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</si>
  <si>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</si>
  <si>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</si>
  <si>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</si>
  <si>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</si>
  <si>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</si>
  <si>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</si>
  <si>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</si>
  <si>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</si>
  <si>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</si>
  <si>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</si>
  <si>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</si>
  <si>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</si>
  <si>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</si>
  <si>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</si>
  <si>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</si>
  <si>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</si>
  <si>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</si>
  <si>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</si>
  <si>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</si>
  <si>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</si>
  <si>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</si>
  <si>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</si>
  <si>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</si>
  <si>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</si>
  <si>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</si>
  <si>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</si>
  <si>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</si>
  <si>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</si>
  <si>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</si>
  <si>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</si>
  <si>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</si>
  <si>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</si>
  <si>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</si>
  <si>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</si>
  <si>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</si>
  <si>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</si>
  <si>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</si>
  <si>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</si>
  <si>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</si>
  <si>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</si>
  <si>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</si>
  <si>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</si>
  <si>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</si>
  <si>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</si>
  <si>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</si>
  <si>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</si>
  <si>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</si>
  <si>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</si>
  <si>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</si>
  <si>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</si>
  <si>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</si>
  <si>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</si>
  <si>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</si>
  <si>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</si>
  <si>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</si>
  <si>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</si>
  <si>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</si>
  <si>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</si>
  <si>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</si>
  <si>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</si>
  <si>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</si>
  <si>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</si>
  <si>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</si>
  <si>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</si>
  <si>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</si>
  <si>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</si>
  <si>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</si>
  <si>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</si>
  <si>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</si>
  <si>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</si>
  <si>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</si>
  <si>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</si>
  <si>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</si>
  <si>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</si>
  <si>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</si>
  <si>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</si>
  <si>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</si>
  <si>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</si>
  <si>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</si>
  <si>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</si>
  <si>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</si>
  <si>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</si>
  <si>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</si>
  <si>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</si>
  <si>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</si>
  <si>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</si>
  <si>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</si>
  <si>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</si>
  <si>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</si>
  <si>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</si>
  <si>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</si>
  <si>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</si>
  <si>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</si>
  <si>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</si>
  <si>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</si>
  <si>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</si>
  <si>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</si>
  <si>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</si>
  <si>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</si>
  <si>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</si>
  <si>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</si>
  <si>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</si>
  <si>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</si>
  <si>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</si>
  <si>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</si>
  <si>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</si>
  <si>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</si>
  <si>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</si>
  <si>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</si>
  <si>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</si>
  <si>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</si>
  <si>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</si>
  <si>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</si>
  <si>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</si>
  <si>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</si>
  <si>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</si>
  <si>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</si>
  <si>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</si>
  <si>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</si>
  <si>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</si>
  <si>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</si>
  <si>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</si>
  <si>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</si>
  <si>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</si>
  <si>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</si>
  <si>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</si>
  <si>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</si>
  <si>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</si>
  <si>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</si>
  <si>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</si>
  <si>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</si>
  <si>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</si>
  <si>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</si>
  <si>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</si>
  <si>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</si>
  <si>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</si>
  <si>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</si>
  <si>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</si>
  <si>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</si>
  <si>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</si>
  <si>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</si>
  <si>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</si>
  <si>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</si>
  <si>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</si>
  <si>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</si>
  <si>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</si>
  <si>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</si>
  <si>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</si>
  <si>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</si>
  <si>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</si>
  <si>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</si>
  <si>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</si>
  <si>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</si>
  <si>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</si>
  <si>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</si>
  <si>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</si>
  <si>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</si>
  <si>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</si>
  <si>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</si>
  <si>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</si>
  <si>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</si>
  <si>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</si>
  <si>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</si>
  <si>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</si>
  <si>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</si>
  <si>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</si>
  <si>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</si>
  <si>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</si>
  <si>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</si>
  <si>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</si>
  <si>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</si>
  <si>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</si>
  <si>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</si>
  <si>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</si>
  <si>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</si>
  <si>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</si>
  <si>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</si>
  <si>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</si>
  <si>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</si>
  <si>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</si>
  <si>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</si>
  <si>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</si>
  <si>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</si>
  <si>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</si>
  <si>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</si>
  <si>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</si>
  <si>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</si>
  <si>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</si>
  <si>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</si>
  <si>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</si>
  <si>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</si>
  <si>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</si>
  <si>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</si>
  <si>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</si>
  <si>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</si>
  <si>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</si>
  <si>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</si>
  <si>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</si>
  <si>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</si>
  <si>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</si>
  <si>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</si>
  <si>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</si>
  <si>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</si>
  <si>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</si>
  <si>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</si>
  <si>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</si>
  <si>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</si>
  <si>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</si>
  <si>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</si>
  <si>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</si>
  <si>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</si>
  <si>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</si>
  <si>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</si>
  <si>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</si>
  <si>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</si>
  <si>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</si>
  <si>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</si>
  <si>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</si>
  <si>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</si>
  <si>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</si>
  <si>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</si>
  <si>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</si>
  <si>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</si>
  <si>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</si>
  <si>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</si>
  <si>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</si>
  <si>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</si>
  <si>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</si>
  <si>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</si>
  <si>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</si>
  <si>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</si>
  <si>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</si>
  <si>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</si>
  <si>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</si>
  <si>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</si>
  <si>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</si>
  <si>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</si>
  <si>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</si>
  <si>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</si>
  <si>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</si>
  <si>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</si>
  <si>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</si>
  <si>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</si>
  <si>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</si>
  <si>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</si>
  <si>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</si>
  <si>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</si>
  <si>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</si>
  <si>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</si>
  <si>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</si>
  <si>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</si>
  <si>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</si>
  <si>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</si>
  <si>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</si>
  <si>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</si>
  <si>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</si>
  <si>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</si>
  <si>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</si>
  <si>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</si>
  <si>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</si>
  <si>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</si>
  <si>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</si>
  <si>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</si>
  <si>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</si>
  <si>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</si>
  <si>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</si>
  <si>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</si>
  <si>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</si>
  <si>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</si>
  <si>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</si>
  <si>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</si>
  <si>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</si>
  <si>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</si>
  <si>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</si>
  <si>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</si>
  <si>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</si>
  <si>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</si>
  <si>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</si>
  <si>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</si>
  <si>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</si>
  <si>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</si>
  <si>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</si>
  <si>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</si>
  <si>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</si>
  <si>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</si>
  <si>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</si>
  <si>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</si>
  <si>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</si>
  <si>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</si>
  <si>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</si>
  <si>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</si>
  <si>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</si>
  <si>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</si>
  <si>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</si>
  <si>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</si>
  <si>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</si>
  <si>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</si>
  <si>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</si>
  <si>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</si>
  <si>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</si>
  <si>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</si>
  <si>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</si>
  <si>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</si>
  <si>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</si>
  <si>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</si>
  <si>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</si>
  <si>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</si>
  <si>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</si>
  <si>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</si>
  <si>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</si>
  <si>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</si>
  <si>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</si>
  <si>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</si>
  <si>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</si>
  <si>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</si>
  <si>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</si>
  <si>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</si>
  <si>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</si>
  <si>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</si>
  <si>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</si>
  <si>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</si>
  <si>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</si>
  <si>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</si>
  <si>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</si>
  <si>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</si>
  <si>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</si>
  <si>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</si>
  <si>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</si>
  <si>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</si>
  <si>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</si>
  <si>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</si>
  <si>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</si>
  <si>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 xml:space="preserve">no pcm </t>
  </si>
  <si>
    <t>jed0742</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</si>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</sst>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66" dataDxfId="165" headerRowBorderDxfId="163" tableBorderDxfId="164" totalsRowBorderDxfId="162">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4" totalsRowShown="0" headerRowDxfId="40" dataDxfId="39" headerRowBorderDxfId="37" tableBorderDxfId="38" totalsRowBorderDxfId="36">
  <autoFilter ref="A1:L3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8" sqref="K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324.99940092592442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45987.947826851851</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45987.947826851851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45987.947826851851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45987.947826851851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45987.947826851851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45987.947826851851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45987.947826851851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45987.947826851851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45987.947826851851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45987.947826851851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45987.947826851851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45987.947826851851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45987.947826851851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45987.947826851851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45987.947826851851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45987.947826851851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45987.947826851851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45987.947826851851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45987.947826851851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45987.947826851851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45987.947826851851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45987.947826851851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45987.947826851851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45987.947826851851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45987.947826851851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45987.947826851851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45987.947826851851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45987.947826851851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45987.947826851851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45987.947826851851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45987.947826851851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45987.947826851851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45987.947826851851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45987.947826851851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45987.947826851851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45987.947826851851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45987.947826851851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45987.947826851851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45987.947826851851</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45987.947826851851</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45987.947826851851</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45987.947826851851</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45987.947826851851</v>
      </c>
      <c r="H45" s="135"/>
      <c r="I45" s="137" t="str">
        <f>IFERROR(VLOOKUP(D45,DB!A:F,6,0),"")</f>
        <v/>
      </c>
      <c r="J45" s="137" t="str">
        <f>IFERROR(VLOOKUP(D45,DB!A:G,7,0),"")</f>
        <v/>
      </c>
      <c r="K45" s="133"/>
      <c r="L45" s="132" t="str">
        <f>IFERROR(VLOOKUP(D45,DB!A:I,9,0),"")</f>
        <v/>
      </c>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sheetData>
  <customSheetViews>
    <customSheetView guid="{F6042A99-DD27-4453-835D-0834D95730CC}" filter="1" showAutoFilter="1">
      <pageMargins left="0" right="0" top="0" bottom="0" header="0" footer="0"/>
      <autoFilter ref="B1:M1" xr:uid="{29E1C2D6-8A7A-4986-B05D-8F4121E049B8}"/>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162.94798888888909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3.5604078703690902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45987.947826851851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45987.947826851851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45987.947826851851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45987.947826851851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45987.947826851851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45987.947826851851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45987.947826851851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45987.947826851851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45987.947826851851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45987.947826851851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45987.947826851851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45987.947826851851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45987.947826851851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45987.947826851851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45987.947826851851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45987.947826851851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45987.947826851851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45987.947826851851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45987.947826851851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45987.947826851851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45987.947826851851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45987.947826851851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45987.947826851851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45987.947826851851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45987.947826851851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45987.947826851851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45987.947826851851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45987.947826851851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45987.947826851851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45987.947826851851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45987.947826851851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45987.947826851851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45987.947826851851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45987.947826851851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45987.947826851851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45987.947826851851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45987.947826851851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45987.947826851851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45987.947826851851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45987.947826851851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45987.947826851851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45987.947826851851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45987.947826851851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45987.947826851851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45987.947826851851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45987.947826851851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45987.947826851851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45987.947826851851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45987.947826851851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45987.947826851851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45987.947826851851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45987.947826851851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45987.947826851851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45987.947826851851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45987.947826851851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45987.947826851851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45987.947826851851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45987.947826851851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45987.947826851851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45987.947826851851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45987.947826851851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45987.947826851851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45987.947826851851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45987.947826851851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45987.947826851851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45987.947826851851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45987.947826851851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45987.947826851851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45987.947826851851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45987.947826851851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45987.947826851851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45987.947826851851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45987.947826851851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45987.947826851851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45987.947826851851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45987.947826851851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45987.947826851851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45987.947826851851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45987.947826851851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45987.947826851851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45987.947826851851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45987.947826851851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45987.947826851851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45987.947826851851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45987.947826851851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45987.947826851851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45987.947826851851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45987.947826851851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45987.947826851851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45987.947826851851</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45987.947826851851</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45987.947826851851</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45987.947826851851</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45987.947826851851</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45987.947826851851</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45987.947826851851</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45987.947826851851</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45987.947826851851</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45987.947826851851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45987.947826851851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45987.947826851851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45987.947826851851</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45987.947826851851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45987.947826851851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45987.947826851851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45987.947826851851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45987.947826851851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45987.947826851851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45987.947826851851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45987.947826851851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45987.947826851851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45987.947826851851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45987.947826851851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45987.947826851851</v>
      </c>
      <c r="H17" s="22"/>
      <c r="I17" s="19" t="str">
        <f>IFERROR(VLOOKUP(D17,DB!A:F,6,0),"")</f>
        <v/>
      </c>
      <c r="J17" s="18" t="str">
        <f>IFERROR(VLOOKUP(D17,DB!A:G,7,0),"")</f>
        <v/>
      </c>
      <c r="K17" s="42"/>
      <c r="L17" s="23" t="str">
        <f>IFERROR(VLOOKUP(D17,DB!A:I,9,0),"")</f>
        <v/>
      </c>
    </row>
    <row r="18" spans="1:12" ht="15" customHeight="1">
      <c r="A18" s="19"/>
      <c r="B18" s="58" t="str">
        <f>IFERROR(VLOOKUP(D18,DB!A:K,11,0),"")</f>
        <v>R3</v>
      </c>
      <c r="C18" s="18"/>
      <c r="D18" s="58" t="s">
        <v>20523</v>
      </c>
      <c r="E18" s="18"/>
      <c r="F18" s="20"/>
      <c r="G18" s="21">
        <f t="shared" ca="1" si="0"/>
        <v>45987.947826851851</v>
      </c>
      <c r="H18" s="22"/>
      <c r="I18" s="19" t="str">
        <f>IFERROR(VLOOKUP(D18,DB!A:F,6,0),"")</f>
        <v>SCECO</v>
      </c>
      <c r="J18" s="18" t="str">
        <f>IFERROR(VLOOKUP(D18,DB!A:G,7,0),"")</f>
        <v>Dead</v>
      </c>
      <c r="K18" s="42"/>
      <c r="L18" s="23" t="str">
        <f>IFERROR(VLOOKUP(D18,DB!A:I,9,0),"")</f>
        <v>Latis</v>
      </c>
    </row>
    <row r="19" spans="1:12" ht="15" customHeight="1">
      <c r="A19" s="19"/>
      <c r="B19" s="58" t="str">
        <f>IFERROR(VLOOKUP(D19,DB!A:K,11,0),"")</f>
        <v/>
      </c>
      <c r="C19" s="18"/>
      <c r="D19" s="18" t="str">
        <f>IFERROR(VLOOKUP(#REF!,DB!#REF!,7,0),"")</f>
        <v/>
      </c>
      <c r="E19" s="18"/>
      <c r="F19" s="20"/>
      <c r="G19" s="21">
        <f t="shared" ca="1" si="0"/>
        <v>45987.947826851851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45987.947826851851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45987.947826851851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45987.947826851851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45987.947826851851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45987.947826851851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45987.947826851851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45987.947826851851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45987.947826851851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45987.947826851851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45987.947826851851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45987.947826851851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45987.947826851851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45987.947826851851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45987.947826851851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45987.947826851851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45987.947826851851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45987.947826851851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45987.947826851851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45987.947826851851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45987.947826851851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45987.947826851851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45987.947826851851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45987.947826851851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45987.947826851851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45987.947826851851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45987.947826851851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45987.947826851851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45987.947826851851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45987.947826851851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45987.947826851851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45987.947826851851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45987.947826851851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45987.947826851851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45987.947826851851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45987.947826851851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45987.947826851851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45987.947826851851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45987.947826851851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45987.947826851851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45987.947826851851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45987.947826851851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45987.947826851851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45987.947826851851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45987.947826851851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45987.947826851851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45987.947826851851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45987.947826851851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45987.947826851851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45987.947826851851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45987.947826851851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45987.947826851851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45987.947826851851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45987.947826851851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45987.947826851851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45987.947826851851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45987.947826851851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45987.947826851851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45987.947826851851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45987.947826851851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45987.947826851851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45987.947826851851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45987.947826851851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45987.947826851851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45987.947826851851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45987.947826851851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45987.947826851851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45987.947826851851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45987.947826851851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45987.947826851851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45987.947826851851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45987.947826851851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45987.947826851851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45987.947826851851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45987.947826851851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45987.947826851851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45987.947826851851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45987.947826851851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45987.947826851851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45987.947826851851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45987.947826851851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45987.947826851851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45987.947826851851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45987.947826851851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45987.947826851851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45987.947826851851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45987.947826851851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45987.947826851851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45987.947826851851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45987.947826851851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45987.947826851851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45987.947826851851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45987.947826851851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45987.947826851851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45987.947826851851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45987.947826851851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45987.947826851851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45987.947826851851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45987.947826851851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45987.947826851851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45987.947826851851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45987.947826851851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45987.947826851851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45987.947826851851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45987.947826851851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45987.947826851851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45987.947826851851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45987.947826851851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45987.947826851851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45987.947826851851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45987.947826851851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45987.947826851851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45987.947826851851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45987.947826851851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45987.947826851851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45987.947826851851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45987.947826851851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45987.947826851851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45987.947826851851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45987.947826851851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45987.947826851851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45987.947826851851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45987.947826851851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45987.947826851851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45987.947826851851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45987.947826851851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45987.947826851851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45987.947826851851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45987.947826851851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45987.947826851851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45987.947826851851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45987.947826851851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45987.947826851851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45987.947826851851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45987.947826851851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45987.947826851851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45987.947826851851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45987.947826851851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45987.947826851851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45987.947826851851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45987.947826851851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45987.947826851851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45987.947826851851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45987.947826851851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45987.947826851851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45987.947826851851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45987.947826851851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45987.947826851851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45987.947826851851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45987.947826851851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45987.947826851851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45987.947826851851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45987.947826851851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45987.947826851851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45987.947826851851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45987.947826851851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45987.947826851851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45987.947826851851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45987.947826851851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45987.947826851851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45987.947826851851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45987.947826851851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45987.947826851851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45987.947826851851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45987.947826851851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45987.947826851851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45987.947826851851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45987.947826851851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45987.947826851851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45987.947826851851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45987.947826851851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45987.947826851851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45987.947826851851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45987.947826851851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45987.947826851851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45987.947826851851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45987.947826851851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45987.947826851851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45987.947826851851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45987.947826851851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45987.947826851851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45987.947826851851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45987.947826851851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45987.947826851851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45987.947826851851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45987.947826851851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45987.947826851851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45987.947826851851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45987.947826851851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45987.947826851851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45987.947826851851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45987.947826851851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45987.947826851851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45987.947826851851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45987.947826851851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45987.947826851851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45987.947826851851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45987.947826851851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45987.947826851851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45987.947826851851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45987.947826851851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45987.947826851851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45987.947826851851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45987.947826851851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45987.947826851851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45987.947826851851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45987.947826851851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45987.947826851851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45987.947826851851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45987.947826851851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45987.947826851851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45987.947826851851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45987.947826851851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45987.947826851851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45987.947826851851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45987.947826851851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45987.947826851851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45987.947826851851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45987.947826851851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45987.947826851851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45987.947826851851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45987.947826851851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45987.947826851851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45987.947826851851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45987.947826851851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45987.947826851851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45987.947826851851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45987.947826851851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45987.947826851851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45987.947826851851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45987.947826851851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45987.947826851851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45987.947826851851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45987.947826851851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45987.947826851851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45987.947826851851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45987.947826851851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45987.947826851851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45987.947826851851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45987.947826851851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45987.947826851851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45987.947826851851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45987.947826851851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45987.947826851851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45987.947826851851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45987.947826851851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45987.947826851851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45987.947826851851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45987.947826851851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45987.947826851851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45987.947826851851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45987.947826851851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45987.947826851851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45987.947826851851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45987.947826851851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45987.947826851851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45987.947826851851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45987.947826851851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45987.947826851851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45987.947826851851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45987.947826851851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45987.947826851851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45987.947826851851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45987.947826851851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45987.947826851851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45987.947826851851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45987.947826851851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45987.947826851851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45987.947826851851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45987.947826851851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45987.947826851851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45987.947826851851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45987.947826851851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45987.947826851851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45987.947826851851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45987.947826851851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45987.947826851851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45987.947826851851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45987.947826851851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45987.947826851851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45987.947826851851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45987.947826851851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45987.947826851851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45987.947826851851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45987.947826851851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45987.947826851851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45987.947826851851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45987.947826851851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45987.947826851851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45987.947826851851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45987.947826851851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45987.947826851851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45987.947826851851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45987.947826851851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45987.947826851851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45987.947826851851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45987.947826851851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45987.947826851851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45987.947826851851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45987.947826851851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45987.947826851851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45987.947826851851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45987.947826851851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45987.947826851851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45987.947826851851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45987.947826851851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45987.947826851851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45987.947826851851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45987.947826851851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45987.947826851851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45987.947826851851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45987.947826851851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45987.947826851851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45987.947826851851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45987.947826851851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45987.947826851851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45987.947826851851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45987.947826851851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45987.947826851851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45987.947826851851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45987.947826851851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45987.947826851851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45987.947826851851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45987.947826851851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45987.947826851851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45987.947826851851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45987.947826851851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45987.947826851851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45987.947826851851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45987.947826851851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45987.947826851851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45987.947826851851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45987.947826851851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45987.947826851851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45987.947826851851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45987.947826851851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45987.947826851851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45987.947826851851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45987.947826851851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45987.947826851851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45987.947826851851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45987.947826851851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45987.947826851851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45987.947826851851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45987.947826851851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45987.947826851851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45987.947826851851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45987.947826851851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45987.947826851851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45987.947826851851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45987.947826851851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45987.947826851851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45987.947826851851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45987.947826851851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45987.947826851851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45987.947826851851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45987.947826851851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45987.947826851851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45987.947826851851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45987.947826851851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45987.947826851851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45987.947826851851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45987.947826851851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45987.947826851851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45987.947826851851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45987.947826851851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45987.947826851851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45987.947826851851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45987.947826851851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45987.947826851851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45987.947826851851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45987.947826851851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45987.947826851851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45987.947826851851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45987.947826851851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45987.947826851851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45987.947826851851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45987.947826851851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45987.947826851851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45987.947826851851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45987.947826851851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45987.947826851851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45987.947826851851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45987.947826851851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45987.947826851851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45987.947826851851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45987.947826851851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45987.947826851851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45987.947826851851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45987.947826851851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45987.947826851851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45987.947826851851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45987.947826851851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45987.947826851851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45987.947826851851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45987.947826851851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45987.947826851851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45987.947826851851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45987.947826851851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45987.947826851851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45987.947826851851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45987.947826851851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45987.947826851851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45987.947826851851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45987.947826851851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45987.947826851851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45987.947826851851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45987.947826851851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45987.947826851851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45987.947826851851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45987.947826851851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45987.947826851851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45987.947826851851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45987.947826851851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45987.947826851851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45987.947826851851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45987.947826851851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45987.947826851851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45987.947826851851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45987.947826851851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45987.947826851851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45987.947826851851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45987.947826851851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45987.947826851851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45987.947826851851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45987.947826851851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45987.947826851851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45987.947826851851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45987.947826851851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45987.947826851851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45987.947826851851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45987.947826851851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45987.947826851851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45987.947826851851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45987.947826851851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45987.947826851851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45987.947826851851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45987.947826851851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45987.947826851851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45987.947826851851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45987.947826851851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45987.947826851851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45987.947826851851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45987.947826851851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45987.947826851851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45987.947826851851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45987.947826851851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45987.947826851851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45987.947826851851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45987.947826851851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45987.947826851851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45987.947826851851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45987.947826851851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45987.947826851851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45987.947826851851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45987.947826851851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45987.947826851851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45987.947826851851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45987.947826851851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45987.947826851851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45987.947826851851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45987.947826851851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45987.947826851851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45987.947826851851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45987.947826851851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45987.947826851851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45987.947826851851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45987.947826851851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45987.947826851851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45987.947826851851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45987.947826851851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45987.947826851851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45987.947826851851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45987.947826851851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45987.947826851851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45987.947826851851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45987.947826851851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45987.947826851851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45987.947826851851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45987.947826851851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45987.947826851851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45987.947826851851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45987.947826851851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45987.947826851851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45987.947826851851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45987.947826851851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45987.947826851851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45987.947826851851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45987.947826851851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45987.947826851851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45987.947826851851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45987.947826851851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45987.947826851851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45987.947826851851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45987.947826851851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45987.947826851851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45987.947826851851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45987.947826851851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45987.947826851851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45987.947826851851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45987.947826851851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45987.947826851851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45987.947826851851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45987.947826851851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45987.947826851851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45987.947826851851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45987.947826851851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45987.947826851851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45987.947826851851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45987.947826851851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45987.947826851851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45987.947826851851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45987.947826851851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45987.947826851851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45987.947826851851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45987.947826851851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45987.947826851851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45987.947826851851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45987.947826851851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45987.947826851851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45987.947826851851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45987.947826851851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45987.947826851851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45987.947826851851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45987.947826851851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45987.947826851851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45987.947826851851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45987.947826851851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45987.947826851851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45987.947826851851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45987.947826851851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45987.947826851851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45987.947826851851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45987.947826851851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45987.947826851851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45987.947826851851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45987.947826851851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45987.947826851851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45987.947826851851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45987.947826851851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45987.947826851851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45987.947826851851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45987.947826851851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45987.947826851851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45987.947826851851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45987.947826851851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45987.947826851851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45987.947826851851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45987.947826851851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45987.947826851851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45987.947826851851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45987.947826851851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45987.947826851851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45987.947826851851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45987.947826851851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45987.947826851851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45987.947826851851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45987.947826851851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45987.947826851851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45987.947826851851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45987.947826851851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45987.947826851851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45987.947826851851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45987.947826851851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45987.947826851851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45987.947826851851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45987.947826851851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45987.947826851851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45987.947826851851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45987.947826851851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45987.947826851851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45987.947826851851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45987.947826851851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45987.947826851851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45987.947826851851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45987.947826851851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45987.947826851851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45987.947826851851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45987.947826851851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45987.947826851851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45987.947826851851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45987.947826851851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45987.947826851851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45987.947826851851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45987.947826851851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45987.947826851851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45987.947826851851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45987.947826851851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45987.947826851851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45987.947826851851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45987.947826851851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45987.947826851851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45987.947826851851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45987.947826851851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45987.947826851851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45987.947826851851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45987.947826851851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45987.947826851851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45987.947826851851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45987.947826851851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45987.947826851851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45987.947826851851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45987.947826851851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45987.947826851851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45987.947826851851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45987.947826851851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45987.947826851851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45987.947826851851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45987.947826851851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45987.947826851851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45987.947826851851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45987.947826851851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45987.947826851851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45987.947826851851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45987.947826851851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45987.947826851851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45987.947826851851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45987.947826851851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45987.947826851851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45987.947826851851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45987.947826851851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45987.947826851851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45987.947826851851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45987.947826851851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45987.947826851851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45987.947826851851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45987.947826851851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45987.947826851851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45987.947826851851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45987.947826851851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45987.947826851851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45987.947826851851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45987.947826851851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45987.947826851851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45987.947826851851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45987.947826851851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45987.947826851851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45987.947826851851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45987.947826851851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45987.947826851851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45987.947826851851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45987.947826851851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45987.947826851851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45987.947826851851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45987.947826851851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45987.947826851851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45987.947826851851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45987.947826851851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45987.947826851851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45987.947826851851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45987.947826851851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45987.947826851851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45987.947826851851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45987.947826851851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45987.947826851851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45987.947826851851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45987.947826851851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45987.947826851851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45987.947826851851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45987.947826851851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45987.947826851851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45987.947826851851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45987.947826851851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45987.947826851851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45987.947826851851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45987.947826851851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45987.947826851851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45987.947826851851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45987.947826851851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45987.947826851851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45987.947826851851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45987.947826851851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45987.947826851851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45987.947826851851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45987.947826851851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45987.947826851851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45987.947826851851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45987.947826851851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45987.947826851851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45987.947826851851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45987.947826851851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45987.947826851851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45987.947826851851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45987.947826851851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45987.947826851851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45987.947826851851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45987.947826851851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45987.947826851851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45987.947826851851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45987.947826851851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45987.947826851851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45987.947826851851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45987.947826851851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45987.947826851851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45987.947826851851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45987.947826851851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45987.947826851851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45987.947826851851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45987.947826851851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45987.947826851851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45987.947826851851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45987.947826851851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45987.947826851851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45987.947826851851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45987.947826851851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45987.947826851851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45987.947826851851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45987.947826851851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45987.947826851851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45987.947826851851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45987.947826851851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45987.947826851851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45987.947826851851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45987.947826851851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45987.947826851851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45987.947826851851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45987.947826851851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45987.947826851851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45987.947826851851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45987.947826851851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45987.947826851851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45987.947826851851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45987.947826851851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45987.947826851851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45987.947826851851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45987.947826851851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45987.947826851851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45987.947826851851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45987.947826851851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45987.947826851851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45987.947826851851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45987.947826851851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45987.947826851851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45987.947826851851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45987.947826851851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45987.947826851851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45987.947826851851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45987.947826851851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45987.947826851851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45987.947826851851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45987.947826851851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45987.947826851851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45987.947826851851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45987.947826851851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45987.947826851851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45987.947826851851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45987.947826851851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45987.947826851851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45987.947826851851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45987.947826851851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45987.947826851851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45987.947826851851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45987.947826851851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45987.947826851851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45987.947826851851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45987.947826851851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45987.947826851851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45987.947826851851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45987.947826851851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45987.947826851851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45987.947826851851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45987.947826851851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45987.947826851851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45987.947826851851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45987.947826851851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45987.947826851851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45987.947826851851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45987.947826851851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45987.947826851851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45987.947826851851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45987.947826851851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45987.947826851851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45987.947826851851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45987.947826851851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45987.947826851851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45987.947826851851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45987.947826851851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45987.947826851851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45987.947826851851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45987.947826851851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45987.947826851851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45987.947826851851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45987.947826851851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45987.947826851851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45987.947826851851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45987.947826851851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45987.947826851851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45987.947826851851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45987.947826851851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45987.947826851851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45987.947826851851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45987.947826851851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45987.947826851851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45987.947826851851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45987.947826851851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45987.947826851851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45987.947826851851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45987.947826851851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45987.947826851851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45987.947826851851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45987.947826851851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45987.947826851851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45987.947826851851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45987.947826851851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45987.947826851851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45987.947826851851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45987.947826851851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45987.947826851851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45987.947826851851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45987.947826851851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45987.947826851851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45987.947826851851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45987.947826851851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45987.947826851851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45987.947826851851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45987.947826851851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45987.947826851851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45987.947826851851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45987.947826851851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45987.947826851851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45987.947826851851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45987.947826851851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45987.947826851851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45987.947826851851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45987.947826851851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45987.947826851851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45987.947826851851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45987.947826851851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45987.947826851851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45987.947826851851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45987.947826851851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45987.947826851851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45987.947826851851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45987.947826851851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45987.947826851851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45987.947826851851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45987.947826851851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45987.947826851851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45987.947826851851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45987.947826851851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45987.947826851851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45987.947826851851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45987.947826851851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45987.947826851851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45987.947826851851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45987.947826851851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45987.947826851851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45987.947826851851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45987.947826851851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45987.947826851851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45987.947826851851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45987.947826851851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45987.947826851851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45987.947826851851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45987.947826851851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45987.947826851851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45987.947826851851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45987.947826851851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45987.947826851851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45987.947826851851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45987.947826851851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45987.947826851851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45987.947826851851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45987.947826851851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45987.947826851851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45987.947826851851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45987.947826851851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45987.947826851851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45987.947826851851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45987.947826851851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45987.947826851851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45987.947826851851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45987.947826851851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45987.947826851851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45987.947826851851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45987.947826851851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45987.947826851851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45987.947826851851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45987.947826851851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45987.947826851851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45987.947826851851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45987.947826851851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45987.947826851851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45987.947826851851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45987.947826851851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45987.947826851851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45987.947826851851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45987.947826851851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45987.947826851851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45987.947826851851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45987.947826851851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45987.947826851851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45987.947826851851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45987.947826851851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45987.947826851851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45987.947826851851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45987.947826851851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45987.947826851851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45987.947826851851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45987.947826851851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45987.947826851851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45987.947826851851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45987.947826851851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45987.947826851851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45987.947826851851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45987.947826851851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45987.947826851851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45987.947826851851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45987.947826851851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45987.947826851851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45987.947826851851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45987.947826851851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45987.947826851851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45987.947826851851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45987.947826851851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45987.947826851851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45987.947826851851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45987.947826851851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45987.947826851851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45987.947826851851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45987.947826851851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45987.947826851851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45987.947826851851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45987.947826851851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45987.947826851851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45987.947826851851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45987.947826851851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45987.947826851851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45987.947826851851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45987.947826851851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45987.947826851851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45987.947826851851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45987.947826851851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45987.947826851851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45987.947826851851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45987.947826851851</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45987.947826851851</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4"/>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284.46710925925436</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39110</v>
      </c>
      <c r="E3" s="91" t="s">
        <v>39021</v>
      </c>
      <c r="F3" s="92"/>
      <c r="G3" s="93">
        <f t="shared" ref="G3:G32" ca="1" si="0">IFERROR(NOW()-F3,"")</f>
        <v>45987.947826851851</v>
      </c>
      <c r="H3" s="92">
        <v>45987.852175925924</v>
      </c>
      <c r="I3" s="92" t="str">
        <f>IFERROR(VLOOKUP(D3,DB!A:F,6,0),"")</f>
        <v>SCECO</v>
      </c>
      <c r="J3" s="92" t="str">
        <f>IFERROR(VLOOKUP(D3,DB!A:G,7,0),"")</f>
        <v>Dead+In progress</v>
      </c>
      <c r="K3" s="94" t="s">
        <v>39111</v>
      </c>
      <c r="L3" s="88" t="str">
        <f>IFERROR(VLOOKUP(D3,DB!A:I,9,0),"")</f>
        <v>Latis</v>
      </c>
    </row>
    <row r="4" spans="1:16" ht="15" customHeight="1">
      <c r="A4" s="110"/>
      <c r="B4" s="110" t="str">
        <f>IFERROR(VLOOKUP(D4,DB!A:K,11,0),"")</f>
        <v/>
      </c>
      <c r="C4" s="90"/>
      <c r="D4" s="88"/>
      <c r="E4" s="91"/>
      <c r="F4" s="92"/>
      <c r="G4" s="93">
        <f t="shared" ca="1" si="0"/>
        <v>45987.947826851851</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45987.947826851851</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45987.947826851851</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45987.947826851851</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45987.947826851851</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45987.947826851851</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45987.947826851851</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45987.947826851851</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45987.947826851851</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45987.947826851851</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45987.947826851851</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45987.947826851851</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45987.947826851851</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45987.947826851851</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45987.947826851851</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45987.947826851851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45987.947826851851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45987.947826851851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45987.947826851851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45987.947826851851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45987.947826851851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45987.947826851851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45987.947826851851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45987.947826851851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45987.947826851851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45987.947826851851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45987.947826851851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45987.947826851851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45987.947826851851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45987.947826851851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45987.947826851851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45987.947826851851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45987.947826851851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45987.947826851851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45987.947826851851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45987.947826851851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45987.947826851851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45987.947826851851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45987.947826851851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45987.947826851851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45987.947826851851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45987.947826851851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45987.947826851851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45987.947826851851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45987.947826851851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45987.947826851851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45987.947826851851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45987.947826851851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45987.947826851851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45987.947826851851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45987.947826851851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45987.947826851851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45987.947826851851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45987.947826851851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45987.947826851851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45987.947826851851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45987.947826851851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45987.947826851851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45987.947826851851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45987.947826851851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45987.947826851851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45987.947826851851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45987.947826851851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45987.947826851851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45987.947826851851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45987.947826851851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45987.947826851851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45987.947826851851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45987.947826851851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45987.947826851851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45987.947826851851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45987.947826851851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45987.947826851851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45987.947826851851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45987.947826851851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45987.947826851851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45987.947826851851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45987.947826851851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45987.947826851851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45987.947826851851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45987.947826851851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45987.947826851851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45987.947826851851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45987.947826851851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45987.947826851851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45987.947826851851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45987.947826851851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45987.947826851851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45987.947826851851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45987.947826851851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45987.947826851851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45987.947826851851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45987.947826851851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45987.947826851851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45987.947826851851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45987.947826851851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45987.947826851851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45987.947826851851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45987.947826851851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45987.947826851851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45987.947826851851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45987.947826851851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45987.947826851851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45987.947826851851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45987.947826851851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45987.947826851851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45987.947826851851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45987.947826851851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45987.947826851851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45987.947826851851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45987.947826851851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45987.947826851851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45987.947826851851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45987.947826851851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45987.947826851851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45987.947826851851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45987.947826851851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45987.947826851851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45987.947826851851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45987.947826851851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45987.947826851851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45987.947826851851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45987.947826851851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45987.947826851851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45987.947826851851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45987.947826851851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45987.947826851851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45987.947826851851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45987.947826851851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45987.947826851851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45987.947826851851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45987.947826851851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45987.947826851851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45987.947826851851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45987.947826851851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45987.947826851851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45987.947826851851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45987.947826851851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45987.947826851851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45987.947826851851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45987.947826851851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45987.947826851851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45987.947826851851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45987.947826851851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45987.947826851851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45987.947826851851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45987.947826851851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45987.947826851851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45987.947826851851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45987.947826851851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45987.947826851851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45987.947826851851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45987.947826851851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45987.947826851851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45987.947826851851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45987.947826851851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45987.947826851851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45987.947826851851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45987.947826851851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45987.947826851851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45987.947826851851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45987.947826851851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45987.947826851851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45987.947826851851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45987.947826851851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45987.947826851851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45987.947826851851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45987.947826851851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45987.947826851851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45987.947826851851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45987.947826851851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45987.947826851851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45987.947826851851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45987.947826851851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45987.947826851851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45987.947826851851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45987.947826851851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45987.947826851851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45987.947826851851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45987.947826851851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45987.947826851851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45987.947826851851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45987.947826851851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45987.947826851851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45987.947826851851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45987.947826851851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45987.947826851851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45987.947826851851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45987.947826851851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45987.947826851851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45987.947826851851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45987.947826851851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45987.947826851851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45987.947826851851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45987.947826851851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45987.947826851851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45987.947826851851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45987.947826851851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45987.947826851851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45987.947826851851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45987.947826851851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45987.947826851851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45987.947826851851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45987.947826851851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45987.947826851851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45987.947826851851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45987.947826851851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45987.947826851851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45987.947826851851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45987.947826851851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45987.947826851851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45987.947826851851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45987.947826851851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45987.947826851851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45987.947826851851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45987.947826851851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45987.947826851851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45987.947826851851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45987.947826851851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45987.947826851851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45987.947826851851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88" ca="1" si="4">IFERROR(NOW()-F225,"")</f>
        <v>45987.947826851851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45987.947826851851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45987.947826851851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45987.947826851851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45987.947826851851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45987.947826851851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45987.947826851851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45987.947826851851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45987.947826851851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45987.947826851851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45987.947826851851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45987.947826851851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45987.947826851851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45987.947826851851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45987.947826851851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45987.947826851851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45987.947826851851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45987.947826851851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45987.947826851851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45987.947826851851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45987.947826851851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45987.947826851851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45987.947826851851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45987.947826851851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45987.947826851851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45987.947826851851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45987.947826851851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45987.947826851851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45987.947826851851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45987.947826851851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45987.947826851851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45987.947826851851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45987.947826851851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45987.947826851851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45987.947826851851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45987.947826851851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45987.947826851851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45987.947826851851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45987.947826851851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45987.947826851851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45987.947826851851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45987.947826851851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45987.947826851851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45987.947826851851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45987.947826851851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45987.947826851851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45987.947826851851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45987.947826851851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45987.947826851851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45987.947826851851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45987.947826851851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45987.947826851851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45987.947826851851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45987.947826851851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45987.947826851851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45987.947826851851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45987.947826851851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45987.947826851851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45987.947826851851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45987.947826851851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45987.947826851851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45987.947826851851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45987.947826851851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45987.947826851851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ref="G289:G334" ca="1" si="5">IFERROR(NOW()-F289,"")</f>
        <v>45987.947826851851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45987.947826851851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45987.947826851851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45987.947826851851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45987.947826851851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45987.947826851851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45987.947826851851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45987.947826851851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45987.947826851851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45987.947826851851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45987.947826851851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45987.947826851851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45987.947826851851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45987.947826851851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45987.947826851851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45987.947826851851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45987.947826851851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45987.947826851851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45987.947826851851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45987.947826851851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45987.947826851851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45987.947826851851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45987.947826851851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45987.947826851851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45987.947826851851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45987.947826851851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45987.947826851851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45987.947826851851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45987.947826851851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45987.947826851851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45987.947826851851</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45987.947826851851</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45987.947826851851</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45987.947826851851</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45987.947826851851</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45987.947826851851</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45987.947826851851</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45987.947826851851</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45987.947826851851</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45987.947826851851</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45987.947826851851</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45987.947826851851</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45987.947826851851</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45987.947826851851</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45987.947826851851</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45987.947826851851</v>
      </c>
      <c r="H334" s="92"/>
      <c r="I334" s="110" t="str">
        <f>IFERROR(VLOOKUP(D334,DB!A:F,6,0),"")</f>
        <v/>
      </c>
      <c r="J334" s="110" t="str">
        <f>IFERROR(VLOOKUP(D334,DB!A:G,7,0),"")</f>
        <v/>
      </c>
      <c r="K334" s="94"/>
      <c r="L334" s="88" t="str">
        <f>IFERROR(VLOOKUP(D334,DB!A:I,9,0),"")</f>
        <v/>
      </c>
    </row>
  </sheetData>
  <dataValidations count="2">
    <dataValidation allowBlank="1" showInputMessage="1" showErrorMessage="1" sqref="E1" xr:uid="{A4F81451-56CC-4543-9497-104C4E44EE4B}"/>
    <dataValidation type="list" allowBlank="1" showInputMessage="1" showErrorMessage="1" sqref="E2:E3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39112</v>
      </c>
      <c r="B2" s="37" t="str">
        <f>IFERROR(VLOOKUP(D2,DB!A:K,11,0),"")</f>
        <v>R5</v>
      </c>
      <c r="C2" s="37">
        <v>3</v>
      </c>
      <c r="D2" s="103" t="s">
        <v>36011</v>
      </c>
      <c r="E2" s="37" t="s">
        <v>39021</v>
      </c>
      <c r="F2" s="38">
        <v>45891.832060185188</v>
      </c>
      <c r="G2" s="105">
        <f ca="1">IFERROR(NOW()-F2,"")</f>
        <v>96.115766666662239</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61.758949537033914</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39.286715740738146</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19">
        <v>45981.373298611114</v>
      </c>
      <c r="G5" s="108">
        <f ca="1">IFERROR(NOW()-F5,"")</f>
        <v>6.5745282407369814</v>
      </c>
      <c r="H5" s="119">
        <v>45981.360798611109</v>
      </c>
      <c r="I5" s="106" t="str">
        <f>IFERROR(VLOOKUP(D5,DB!A:F,6,0),"")</f>
        <v>SCECO</v>
      </c>
      <c r="J5" s="106" t="str">
        <f>IFERROR(VLOOKUP(D5,DB!A:G,7,0),"")</f>
        <v>Dead</v>
      </c>
      <c r="K5" s="106" t="s">
        <v>39119</v>
      </c>
      <c r="L5" s="106" t="str">
        <f>IFERROR(VLOOKUP(D5,DB!A:I,9,0),"")</f>
        <v>Latis</v>
      </c>
    </row>
    <row r="6" spans="1:13" s="39" customFormat="1">
      <c r="A6" s="37"/>
      <c r="B6" s="37" t="str">
        <f>IFERROR(VLOOKUP(D6,DB!A:K,11,0),"")</f>
        <v/>
      </c>
      <c r="C6" s="37"/>
      <c r="D6" s="145"/>
      <c r="E6" s="37"/>
      <c r="F6" s="38"/>
      <c r="G6" s="108">
        <f ca="1">IFERROR(NOW()-F6,"")</f>
        <v>45987.947826851851</v>
      </c>
      <c r="H6" s="38"/>
      <c r="I6" s="37" t="str">
        <f>IFERROR(VLOOKUP(D6,DB!A:F,6,0),"")</f>
        <v/>
      </c>
      <c r="J6" s="37" t="str">
        <f>IFERROR(VLOOKUP(D6,DB!A:G,7,0),"")</f>
        <v/>
      </c>
      <c r="K6" s="37"/>
      <c r="L6" s="37" t="str">
        <f>IFERROR(VLOOKUP(D6,DB!A:I,9,0),"")</f>
        <v/>
      </c>
    </row>
    <row r="7" spans="1:13" s="39" customFormat="1">
      <c r="A7" s="37"/>
      <c r="B7" s="37" t="str">
        <f>IFERROR(VLOOKUP(D7,DB!A:K,11,0),"")</f>
        <v/>
      </c>
      <c r="C7" s="37"/>
      <c r="D7" s="145"/>
      <c r="E7" s="37"/>
      <c r="F7" s="38"/>
      <c r="G7" s="108">
        <f ca="1">IFERROR(NOW()-F7,"")</f>
        <v>45987.947826851851</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45987.947826851851</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45987.947826851851</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45987.947826851851</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45987.947826851851</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44">
        <f ca="1">IFERROR(NOW()-F12,"")</f>
        <v>45987.947826851851</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ca="1">IFERROR(NOW()-F13,"")</f>
        <v>45987.947826851851</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ca="1">IFERROR(NOW()-F14,"")</f>
        <v>45987.947826851851</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ca="1">IFERROR(NOW()-F15,"")</f>
        <v>45987.947826851851</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ca="1">IFERROR(NOW()-F16,"")</f>
        <v>45987.947826851851</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ca="1">IFERROR(NOW()-F17,"")</f>
        <v>45987.947826851851</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ca="1">IFERROR(NOW()-F18,"")</f>
        <v>45987.947826851851</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ca="1">IFERROR(NOW()-F19,"")</f>
        <v>45987.947826851851</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ca="1">IFERROR(NOW()-F20,"")</f>
        <v>45987.947826851851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ca="1">IFERROR(NOW()-F21,"")</f>
        <v>45987.947826851851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ca="1">IFERROR(NOW()-F22,"")</f>
        <v>45987.947826851851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ca="1">IFERROR(NOW()-F23,"")</f>
        <v>45987.947826851851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ca="1">IFERROR(NOW()-F24,"")</f>
        <v>45987.947826851851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ca="1">IFERROR(NOW()-F25,"")</f>
        <v>45987.947826851851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ca="1">IFERROR(NOW()-F26,"")</f>
        <v>45987.947826851851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ca="1">IFERROR(NOW()-F27,"")</f>
        <v>45987.947826851851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ca="1">IFERROR(NOW()-F28,"")</f>
        <v>45987.947826851851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ca="1">IFERROR(NOW()-F29,"")</f>
        <v>45987.947826851851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ca="1">IFERROR(NOW()-F30,"")</f>
        <v>45987.947826851851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ca="1">IFERROR(NOW()-F31,"")</f>
        <v>45987.947826851851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ca="1">IFERROR(NOW()-F32,"")</f>
        <v>45987.947826851851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ca="1">IFERROR(NOW()-F33,"")</f>
        <v>45987.947826851851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ca="1">IFERROR(NOW()-F34,"")</f>
        <v>45987.947826851851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ca="1">IFERROR(NOW()-F35,"")</f>
        <v>45987.947826851851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ca="1">IFERROR(NOW()-F36,"")</f>
        <v>45987.947826851851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ca="1">IFERROR(NOW()-F37,"")</f>
        <v>45987.947826851851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ca="1">IFERROR(NOW()-F38,"")</f>
        <v>45987.947826851851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ca="1">IFERROR(NOW()-F39,"")</f>
        <v>45987.947826851851</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45987.947826620373</v>
      </c>
      <c r="H2"/>
      <c r="I2" s="124" t="str">
        <f>IFERROR(VLOOKUP(D2,DB!A:F,6,0),"")</f>
        <v/>
      </c>
      <c r="J2" s="124" t="str">
        <f>IFERROR(VLOOKUP(D2,DB!A:G,7,0),"")</f>
        <v/>
      </c>
      <c r="K2" s="127"/>
      <c r="L2" s="128" t="str">
        <f>IFERROR(VLOOKUP(D2,DB!A:I,9,0),"")</f>
        <v/>
      </c>
    </row>
    <row r="3" spans="1:16382" ht="31.5" customHeight="1">
      <c r="A3"/>
      <c r="B3" s="124" t="str">
        <f>IFERROR(VLOOKUP(D3,DB!A:K,11,0),"")</f>
        <v/>
      </c>
      <c r="C3" s="125"/>
      <c r="D3" s="124"/>
      <c r="E3" s="106"/>
      <c r="F3"/>
      <c r="G3" s="72">
        <f ca="1">IFERROR(NOW()-F3,"-")</f>
        <v>45987.947826620373</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45987.947826620373</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45987.947826620373</v>
      </c>
      <c r="H5"/>
      <c r="I5" s="124" t="str">
        <f>IFERROR(VLOOKUP(D5,DB!A:F,6,0),"")</f>
        <v/>
      </c>
      <c r="J5" s="124" t="str">
        <f>IFERROR(VLOOKUP(D5,DB!A:G,7,0),"")</f>
        <v/>
      </c>
      <c r="K5" s="127"/>
      <c r="L5" s="128" t="str">
        <f>IFERROR(VLOOKUP(D5,DB!A:I,9,0),"")</f>
        <v/>
      </c>
    </row>
    <row r="6" spans="1:16382" ht="31.5" customHeight="1">
      <c r="A6"/>
      <c r="B6" s="124" t="str">
        <f>IFERROR(VLOOKUP(D6,DB!A:K,11,0),"")</f>
        <v/>
      </c>
      <c r="C6" s="125"/>
      <c r="D6" s="124"/>
      <c r="E6" s="106"/>
      <c r="F6"/>
      <c r="G6" s="72">
        <f ca="1">IFERROR(NOW()-F6,"-")</f>
        <v>45987.947826620373</v>
      </c>
      <c r="H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45987.947826620373</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45987.947826851851</v>
      </c>
      <c r="H8" s="126"/>
      <c r="I8" s="124" t="str">
        <f>IFERROR(VLOOKUP(D8,DB!A:F,6,0),"")</f>
        <v/>
      </c>
      <c r="J8" s="124" t="str">
        <f>IFERROR(VLOOKUP(D8,DB!A:G,7,0),"")</f>
        <v/>
      </c>
      <c r="K8" s="127" t="s">
        <v>39120</v>
      </c>
      <c r="L8" s="128" t="str">
        <f>IFERROR(VLOOKUP(D8,DB!A:I,9,0),"")</f>
        <v/>
      </c>
    </row>
    <row r="9" spans="1:16382" ht="31.5" customHeight="1">
      <c r="A9" s="123"/>
      <c r="B9" s="124" t="str">
        <f>IFERROR(VLOOKUP(D9,DB!A:K,11,0),"")</f>
        <v/>
      </c>
      <c r="C9" s="125"/>
      <c r="D9" s="124"/>
      <c r="E9" s="106"/>
      <c r="F9" s="126"/>
      <c r="G9" s="72">
        <f ca="1">IFERROR(NOW()-F9,"-")</f>
        <v>45987.947826851851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45987.947826851851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45987.947826851851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45987.947826851851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45987.947826851851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45987.947826851851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45987.947826851851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45987.947826851851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45987.947826851851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45987.947826851851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45987.947826851851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45987.947826851851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45987.947826851851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45987.947826851851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45987.947826851851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45987.947826851851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45987.947826851851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45987.947826851851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45987.947826851851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45987.947826851851</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45987.947826851851</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45987.947826851851</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45987.947826851851</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45987.947826851851</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45987.947826851851</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45987.947826851851</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45987.947826851851</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45987.947826851851</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45987.947826851851</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45987.947826851851</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45987.947826851851</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45987.947826851851</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45987.947826851851</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2025-11-26T19:45:30Z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