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01" documentId="120_S{2AC9BD13-BADA-5192-A53E-5A8FF88502F6}" xr6:coauthVersionLast="47" xr6:coauthVersionMax="47" xr10:uidLastSave="{F5C20C85-E249-469F-8289-52BF79361071}"/>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26" i="9"/>
  <c r="B27" i="9"/>
  <c r="B28" i="9"/>
  <c r="B29" i="9"/>
  <c r="B30" i="9"/>
  <c r="B31" i="9"/>
  <c r="B32" i="9"/>
  <c r="B33" i="9"/>
  <c r="B34" i="9"/>
  <c r="B35" i="9"/>
  <c r="B36" i="9"/>
  <c r="B37" i="9"/>
  <c r="B38" i="9"/>
  <c r="B39" i="9"/>
  <c r="B40" i="9"/>
  <c r="B41" i="9"/>
  <c r="B42" i="9"/>
  <c r="B43" i="9"/>
  <c r="B44" i="9"/>
  <c r="B45" i="9"/>
  <c r="G26" i="9"/>
  <c r="G27" i="9"/>
  <c r="G28" i="9"/>
  <c r="G29" i="9"/>
  <c r="G30" i="9"/>
  <c r="G31" i="9"/>
  <c r="G32" i="9"/>
  <c r="G33" i="9"/>
  <c r="G34" i="9"/>
  <c r="G35" i="9"/>
  <c r="G36" i="9"/>
  <c r="G37" i="9"/>
  <c r="G38" i="9"/>
  <c r="G39" i="9"/>
  <c r="G40" i="9"/>
  <c r="G41" i="9"/>
  <c r="G42" i="9"/>
  <c r="G43" i="9"/>
  <c r="G44" i="9"/>
  <c r="G45" i="9"/>
  <c r="I26" i="9"/>
  <c r="I27" i="9"/>
  <c r="I28" i="9"/>
  <c r="I29" i="9"/>
  <c r="I30" i="9"/>
  <c r="I31" i="9"/>
  <c r="I32" i="9"/>
  <c r="I33" i="9"/>
  <c r="I34" i="9"/>
  <c r="I35" i="9"/>
  <c r="I36" i="9"/>
  <c r="I37" i="9"/>
  <c r="I38" i="9"/>
  <c r="I39" i="9"/>
  <c r="I40" i="9"/>
  <c r="I41" i="9"/>
  <c r="I42" i="9"/>
  <c r="I43" i="9"/>
  <c r="I44" i="9"/>
  <c r="I45" i="9"/>
  <c r="L26" i="9"/>
  <c r="L27" i="9"/>
  <c r="L28" i="9"/>
  <c r="L29" i="9"/>
  <c r="L30" i="9"/>
  <c r="L31" i="9"/>
  <c r="L32" i="9"/>
  <c r="L33" i="9"/>
  <c r="L34" i="9"/>
  <c r="L35" i="9"/>
  <c r="L36" i="9"/>
  <c r="L37" i="9"/>
  <c r="L38" i="9"/>
  <c r="L39" i="9"/>
  <c r="L40" i="9"/>
  <c r="L41" i="9"/>
  <c r="L42" i="9"/>
  <c r="L43" i="9"/>
  <c r="L44" i="9"/>
  <c r="L45" i="9"/>
  <c r="J26" i="9"/>
  <c r="J27" i="9"/>
  <c r="J28" i="9"/>
  <c r="J29" i="9"/>
  <c r="J30" i="9"/>
  <c r="J31" i="9"/>
  <c r="J32" i="9"/>
  <c r="J33" i="9"/>
  <c r="J34" i="9"/>
  <c r="J35" i="9"/>
  <c r="J36" i="9"/>
  <c r="J37" i="9"/>
  <c r="J38" i="9"/>
  <c r="J39" i="9"/>
  <c r="J40" i="9"/>
  <c r="J41" i="9"/>
  <c r="J42" i="9"/>
  <c r="J43" i="9"/>
  <c r="J44" i="9"/>
  <c r="J45" i="9"/>
  <c r="L2" i="9"/>
  <c r="L3" i="9"/>
  <c r="L4" i="9"/>
  <c r="L5" i="9"/>
  <c r="L6" i="9"/>
  <c r="L7" i="9"/>
  <c r="L8" i="9"/>
  <c r="L9" i="9"/>
  <c r="L10" i="9"/>
  <c r="L11" i="9"/>
  <c r="L12" i="9"/>
  <c r="L13" i="9"/>
  <c r="L14" i="9"/>
  <c r="L15" i="9"/>
  <c r="L16" i="9"/>
  <c r="L17" i="9"/>
  <c r="L18" i="9"/>
  <c r="L19" i="9"/>
  <c r="L20" i="9"/>
  <c r="L21" i="9"/>
  <c r="L22" i="9"/>
  <c r="L23" i="9"/>
  <c r="L24" i="9"/>
  <c r="L25" i="9"/>
  <c r="J2" i="9"/>
  <c r="J3" i="9"/>
  <c r="J4" i="9"/>
  <c r="J5" i="9"/>
  <c r="J6" i="9"/>
  <c r="J7" i="9"/>
  <c r="J8" i="9"/>
  <c r="J9" i="9"/>
  <c r="J10" i="9"/>
  <c r="J11" i="9"/>
  <c r="J12" i="9"/>
  <c r="J13" i="9"/>
  <c r="J14" i="9"/>
  <c r="J15" i="9"/>
  <c r="J16" i="9"/>
  <c r="J17" i="9"/>
  <c r="J18" i="9"/>
  <c r="J19" i="9"/>
  <c r="J20" i="9"/>
  <c r="J21" i="9"/>
  <c r="J22" i="9"/>
  <c r="J23" i="9"/>
  <c r="J24" i="9"/>
  <c r="J25" i="9"/>
  <c r="I2" i="9"/>
  <c r="I3" i="9"/>
  <c r="I4" i="9"/>
  <c r="I5" i="9"/>
  <c r="I6" i="9"/>
  <c r="I7" i="9"/>
  <c r="I8" i="9"/>
  <c r="I9" i="9"/>
  <c r="I10" i="9"/>
  <c r="I11" i="9"/>
  <c r="I12" i="9"/>
  <c r="I13" i="9"/>
  <c r="I14" i="9"/>
  <c r="I15" i="9"/>
  <c r="I16" i="9"/>
  <c r="I17" i="9"/>
  <c r="I18" i="9"/>
  <c r="I19" i="9"/>
  <c r="I20" i="9"/>
  <c r="I21" i="9"/>
  <c r="I22" i="9"/>
  <c r="I23" i="9"/>
  <c r="I24" i="9"/>
  <c r="I25"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B2" i="9"/>
  <c r="B3" i="9"/>
  <c r="B4" i="9"/>
  <c r="B5" i="9"/>
  <c r="G5" i="9"/>
  <c r="G4" i="9"/>
  <c r="G3" i="9"/>
  <c r="G2" i="9"/>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J15" i="4"/>
  <c r="L15" i="4"/>
  <c r="B16" i="4"/>
  <c r="G16" i="4"/>
  <c r="I16" i="4"/>
  <c r="J16" i="4"/>
  <c r="L16"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<sst xmlns="http://schemas.openxmlformats.org/spreadsheetml/2006/main" count="180291" uniqueCount="39130">
  <si>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</si>
  <si>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</si>
  <si>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</si>
  <si>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</si>
  <si>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</si>
  <si>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</si>
  <si>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</si>
  <si>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</si>
  <si>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</si>
  <si>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</si>
  <si>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</si>
  <si>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</si>
  <si>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</si>
  <si>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</si>
  <si>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</si>
  <si>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</si>
  <si>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</si>
  <si>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</si>
  <si>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</si>
  <si>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</si>
  <si>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</si>
  <si>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</si>
  <si>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</si>
  <si>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</si>
  <si>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</si>
  <si>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</si>
  <si>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</si>
  <si>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</si>
  <si>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</si>
  <si>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</si>
  <si>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</si>
  <si>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</si>
  <si>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</si>
  <si>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</si>
  <si>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</si>
  <si>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</si>
  <si>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</si>
  <si>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</si>
  <si>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</si>
  <si>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</si>
  <si>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</si>
  <si>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</si>
  <si>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</si>
  <si>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</si>
  <si>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</si>
  <si>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</si>
  <si>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</si>
  <si>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</si>
  <si>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</si>
  <si>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</si>
  <si>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</si>
  <si>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</si>
  <si>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</si>
  <si>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</si>
  <si>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</si>
  <si>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</si>
  <si>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</si>
  <si>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</si>
  <si>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</si>
  <si>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</si>
  <si>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</si>
  <si>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</si>
  <si>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</si>
  <si>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</si>
  <si>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</si>
  <si>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</si>
  <si>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</si>
  <si>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</si>
  <si>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</si>
  <si>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</si>
  <si>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</si>
  <si>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</si>
  <si>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</si>
  <si>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</si>
  <si>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</si>
  <si>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</si>
  <si>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</si>
  <si>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</si>
  <si>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</si>
  <si>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</si>
  <si>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</si>
  <si>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</si>
  <si>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</si>
  <si>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</si>
  <si>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</si>
  <si>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</si>
  <si>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</si>
  <si>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</si>
  <si>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</si>
  <si>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</si>
  <si>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</si>
  <si>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</si>
  <si>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</si>
  <si>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</si>
  <si>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</si>
  <si>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</si>
  <si>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</si>
  <si>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</si>
  <si>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</si>
  <si>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</si>
  <si>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</si>
  <si>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</si>
  <si>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</si>
  <si>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</si>
  <si>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</si>
  <si>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</si>
  <si>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</si>
  <si>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</si>
  <si>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</si>
  <si>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</si>
  <si>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</si>
  <si>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</si>
  <si>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</si>
  <si>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</si>
  <si>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</si>
  <si>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</si>
  <si>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</si>
  <si>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</si>
  <si>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</si>
  <si>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</si>
  <si>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</si>
  <si>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</si>
  <si>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</si>
  <si>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</si>
  <si>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</si>
  <si>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</si>
  <si>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</si>
  <si>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</si>
  <si>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</si>
  <si>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</si>
  <si>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</si>
  <si>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</si>
  <si>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</si>
  <si>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</si>
  <si>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</si>
  <si>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</si>
  <si>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</si>
  <si>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</si>
  <si>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</si>
  <si>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</si>
  <si>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</si>
  <si>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</si>
  <si>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</si>
  <si>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</si>
  <si>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</si>
  <si>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</si>
  <si>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</si>
  <si>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</si>
  <si>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</si>
  <si>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</si>
  <si>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</si>
  <si>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</si>
  <si>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</si>
  <si>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</si>
  <si>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</si>
  <si>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</si>
  <si>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</si>
  <si>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</si>
  <si>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</si>
  <si>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</si>
  <si>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</si>
  <si>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</si>
  <si>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</si>
  <si>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</si>
  <si>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</si>
  <si>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</si>
  <si>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</si>
  <si>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</si>
  <si>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</si>
  <si>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</si>
  <si>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</si>
  <si>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</si>
  <si>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</si>
  <si>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</si>
  <si>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</si>
  <si>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</si>
  <si>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</si>
  <si>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</si>
  <si>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</si>
  <si>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</si>
  <si>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</si>
  <si>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</si>
  <si>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</si>
  <si>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</si>
  <si>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</si>
  <si>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</si>
  <si>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</si>
  <si>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</si>
  <si>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</si>
  <si>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</si>
  <si>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</si>
  <si>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</si>
  <si>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</si>
  <si>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</si>
  <si>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</si>
  <si>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</si>
  <si>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</si>
  <si>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</si>
  <si>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</si>
  <si>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</si>
  <si>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</si>
  <si>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</si>
  <si>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</si>
  <si>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</si>
  <si>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</si>
  <si>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</si>
  <si>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</si>
  <si>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</si>
  <si>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</si>
  <si>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</si>
  <si>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</si>
  <si>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</si>
  <si>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</si>
  <si>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</si>
  <si>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</si>
  <si>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</si>
  <si>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</si>
  <si>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</si>
  <si>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</si>
  <si>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</si>
  <si>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</si>
  <si>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</si>
  <si>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</si>
  <si>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</si>
  <si>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</si>
  <si>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</si>
  <si>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</si>
  <si>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</si>
  <si>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</si>
  <si>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</si>
  <si>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</si>
  <si>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</si>
  <si>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</si>
  <si>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</si>
  <si>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</si>
  <si>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</si>
  <si>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</si>
  <si>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</si>
  <si>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</si>
  <si>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</si>
  <si>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</si>
  <si>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</si>
  <si>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</si>
  <si>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</si>
  <si>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</si>
  <si>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</si>
  <si>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</si>
  <si>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</si>
  <si>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</si>
  <si>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</si>
  <si>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</si>
  <si>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</si>
  <si>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</si>
  <si>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</si>
  <si>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</si>
  <si>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</si>
  <si>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</si>
  <si>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</si>
  <si>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</si>
  <si>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</si>
  <si>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</si>
  <si>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</si>
  <si>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</si>
  <si>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</si>
  <si>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</si>
  <si>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</si>
  <si>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</si>
  <si>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</si>
  <si>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</si>
  <si>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</si>
  <si>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</si>
  <si>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</si>
  <si>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</si>
  <si>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</si>
  <si>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</si>
  <si>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</si>
  <si>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</si>
  <si>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</si>
  <si>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</si>
  <si>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</si>
  <si>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</si>
  <si>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</si>
  <si>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</si>
  <si>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</si>
  <si>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</si>
  <si>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</si>
  <si>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</si>
  <si>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</si>
  <si>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</si>
  <si>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</si>
  <si>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</si>
  <si>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</si>
  <si>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</si>
  <si>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</si>
  <si>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</si>
  <si>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</si>
  <si>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</si>
  <si>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</si>
  <si>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</si>
  <si>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</si>
  <si>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</si>
  <si>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</si>
  <si>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</si>
  <si>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</si>
  <si>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</si>
  <si>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</si>
  <si>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</si>
  <si>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</si>
  <si>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</si>
  <si>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</si>
  <si>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</si>
  <si>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</si>
  <si>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</si>
  <si>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</si>
  <si>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</si>
  <si>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</si>
  <si>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</si>
  <si>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</si>
  <si>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</si>
  <si>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</si>
  <si>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</si>
  <si>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</si>
  <si>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</si>
  <si>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</si>
  <si>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</si>
  <si>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</si>
  <si>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</si>
  <si>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</si>
  <si>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</si>
  <si>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</si>
  <si>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</si>
  <si>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</si>
  <si>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</si>
  <si>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</si>
  <si>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</si>
  <si>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</si>
  <si>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</si>
  <si>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</si>
  <si>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</si>
  <si>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</si>
  <si>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</si>
  <si>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</si>
  <si>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</si>
  <si>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</si>
  <si>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</si>
  <si>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</si>
  <si>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</si>
  <si>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</si>
  <si>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</si>
  <si>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</si>
  <si>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</si>
  <si>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</si>
  <si>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</si>
  <si>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</si>
  <si>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</si>
  <si>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</si>
  <si>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</si>
  <si>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</si>
  <si>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</si>
  <si>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</si>
  <si>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</si>
  <si>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</si>
  <si>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</si>
  <si>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</si>
  <si>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</si>
  <si>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</si>
  <si>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</si>
  <si>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</si>
  <si>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</si>
  <si>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</si>
  <si>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</si>
  <si>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</si>
  <si>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</si>
  <si>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</si>
  <si>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</si>
  <si>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</si>
  <si>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</si>
  <si>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</si>
  <si>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</si>
  <si>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</si>
  <si>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</si>
  <si>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</si>
  <si>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</si>
  <si>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</si>
  <si>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</si>
  <si>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</si>
  <si>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</si>
  <si>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</si>
  <si>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</si>
  <si>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</si>
  <si>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</si>
  <si>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</si>
  <si>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</si>
  <si>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</si>
  <si>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</si>
  <si>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</si>
  <si>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</si>
  <si>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</si>
  <si>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</si>
  <si>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</si>
  <si>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</si>
  <si>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</si>
  <si>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</si>
  <si>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</si>
  <si>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</si>
  <si>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</si>
  <si>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</si>
  <si>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</si>
  <si>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</si>
  <si>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</si>
  <si>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</si>
  <si>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</si>
  <si>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</si>
  <si>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</si>
  <si>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</si>
  <si>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</si>
  <si>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</si>
  <si>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</si>
  <si>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</si>
  <si>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</si>
  <si>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</si>
  <si>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</si>
  <si>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</si>
  <si>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</si>
  <si>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</si>
  <si>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</si>
  <si>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</si>
  <si>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</si>
  <si>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</si>
  <si>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</si>
  <si>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</si>
  <si>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</si>
  <si>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</si>
  <si>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</si>
  <si>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</si>
  <si>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</si>
  <si>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</si>
  <si>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</si>
  <si>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</si>
  <si>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</si>
  <si>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</si>
  <si>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</si>
  <si>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</si>
  <si>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</si>
  <si>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</si>
  <si>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</si>
  <si>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</si>
  <si>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</si>
  <si>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</si>
  <si>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</si>
  <si>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</si>
  <si>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</si>
  <si>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</si>
  <si>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</si>
  <si>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</si>
  <si>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</si>
  <si>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</si>
  <si>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</si>
  <si>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</si>
  <si>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</si>
  <si>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</si>
  <si>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</si>
  <si>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</si>
  <si>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</si>
  <si>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</si>
  <si>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</si>
  <si>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</si>
  <si>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</si>
  <si>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</si>
  <si>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</si>
  <si>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</si>
  <si>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</si>
  <si>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</si>
  <si>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</si>
  <si>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</si>
  <si>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</si>
  <si>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</si>
  <si>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</si>
  <si>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</si>
  <si>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</si>
  <si>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</si>
  <si>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</si>
  <si>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</si>
  <si>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</si>
  <si>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</si>
  <si>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</si>
  <si>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</si>
  <si>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</si>
  <si>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</si>
  <si>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</si>
  <si>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</si>
  <si>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</si>
  <si>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</si>
  <si>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</si>
  <si>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</si>
  <si>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</si>
  <si>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</si>
  <si>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</si>
  <si>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</si>
  <si>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</si>
  <si>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</si>
  <si>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</si>
  <si>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</si>
  <si>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</si>
  <si>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</si>
  <si>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</si>
  <si>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</si>
  <si>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</si>
  <si>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</si>
  <si>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</si>
  <si>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</si>
  <si>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</si>
  <si>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</si>
  <si>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</si>
  <si>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</si>
  <si>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</si>
  <si>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</si>
  <si>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</si>
  <si>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</si>
  <si>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</si>
  <si>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</si>
  <si>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</si>
  <si>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</si>
  <si>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</si>
  <si>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</si>
  <si>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</si>
  <si>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</si>
  <si>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</si>
  <si>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</si>
  <si>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</si>
  <si>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</si>
  <si>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</si>
  <si>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</si>
  <si>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</si>
  <si>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</si>
  <si>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</si>
  <si>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</si>
  <si>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</si>
  <si>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</si>
  <si>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</si>
  <si>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</si>
  <si>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</si>
  <si>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</si>
  <si>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</si>
  <si>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</si>
  <si>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</si>
  <si>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</si>
  <si>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</si>
  <si>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</si>
  <si>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</si>
  <si>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</si>
  <si>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</si>
  <si>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</si>
  <si>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</si>
  <si>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</si>
  <si>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</si>
  <si>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</si>
  <si>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</si>
  <si>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</si>
  <si>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</si>
  <si>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</si>
  <si>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</si>
  <si>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</si>
  <si>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</si>
  <si>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</si>
  <si>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</si>
  <si>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</si>
  <si>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</si>
  <si>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</si>
  <si>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</si>
  <si>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</si>
  <si>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</si>
  <si>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</si>
  <si>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</si>
  <si>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</si>
  <si>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</si>
  <si>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</si>
  <si>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</si>
  <si>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</si>
  <si>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</si>
  <si>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</si>
  <si>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</si>
  <si>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</si>
  <si>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</si>
  <si>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</si>
  <si>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</si>
  <si>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</si>
  <si>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</si>
  <si>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</si>
  <si>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</si>
  <si>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</si>
  <si>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</si>
  <si>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</si>
  <si>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</si>
  <si>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</si>
  <si>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</si>
  <si>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</si>
  <si>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</si>
  <si>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</si>
  <si>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</si>
  <si>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</si>
  <si>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</si>
  <si>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</si>
  <si>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</si>
  <si>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</si>
  <si>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</si>
  <si>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</si>
  <si>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</si>
  <si>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</si>
  <si>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</si>
  <si>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</si>
  <si>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</si>
  <si>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</si>
  <si>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</si>
  <si>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</si>
  <si>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</si>
  <si>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</si>
  <si>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</si>
  <si>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</si>
  <si>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</si>
  <si>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</si>
  <si>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</si>
  <si>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</si>
  <si>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</si>
  <si>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</si>
  <si>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</si>
  <si>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</si>
  <si>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</si>
  <si>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</si>
  <si>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</si>
  <si>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</si>
  <si>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</si>
  <si>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</si>
  <si>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</si>
  <si>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</si>
  <si>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</si>
  <si>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</si>
  <si>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</si>
  <si>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</si>
  <si>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</si>
  <si>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</si>
  <si>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</si>
  <si>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</si>
  <si>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</si>
  <si>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</si>
  <si>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</si>
  <si>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</si>
  <si>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</si>
  <si>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</si>
  <si>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</si>
  <si>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</si>
  <si>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</si>
  <si>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</si>
  <si>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</si>
  <si>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</si>
  <si>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</si>
  <si>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</si>
  <si>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</si>
  <si>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</si>
  <si>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</si>
  <si>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</si>
  <si>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</si>
  <si>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</si>
  <si>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</si>
  <si>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</si>
  <si>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</si>
  <si>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</si>
  <si>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</si>
  <si>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</si>
  <si>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</si>
  <si>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</si>
  <si>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</si>
  <si>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</si>
  <si>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</si>
  <si>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</si>
  <si>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</si>
  <si>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</si>
  <si>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</si>
  <si>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</si>
  <si>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</si>
  <si>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</si>
  <si>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</si>
  <si>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</si>
  <si>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</si>
  <si>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</si>
  <si>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</si>
  <si>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</si>
  <si>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</si>
  <si>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</si>
  <si>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</si>
  <si>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</si>
  <si>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</si>
  <si>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</si>
  <si>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</si>
  <si>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</si>
  <si>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</si>
  <si>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</si>
  <si>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</si>
  <si>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</si>
  <si>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</si>
  <si>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</si>
  <si>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</si>
  <si>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</si>
  <si>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</si>
  <si>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</si>
  <si>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</si>
  <si>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</si>
  <si>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</si>
  <si>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</si>
  <si>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</si>
  <si>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</si>
  <si>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</si>
  <si>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</si>
  <si>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</si>
  <si>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</si>
  <si>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</si>
  <si>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</si>
  <si>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</si>
  <si>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</si>
  <si>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</si>
  <si>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</si>
  <si>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</si>
  <si>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</si>
  <si>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</si>
  <si>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</si>
  <si>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</si>
  <si>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</si>
  <si>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</si>
  <si>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</si>
  <si>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</si>
  <si>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</si>
  <si>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</si>
  <si>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</si>
  <si>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</si>
  <si>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</si>
  <si>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</si>
  <si>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</si>
  <si>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</si>
  <si>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</si>
  <si>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</si>
  <si>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</si>
  <si>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</si>
  <si>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</si>
  <si>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</si>
  <si>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</si>
  <si>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</si>
  <si>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</si>
  <si>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</si>
  <si>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</si>
  <si>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</si>
  <si>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</si>
  <si>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</si>
  <si>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</si>
  <si>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</si>
  <si>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</si>
  <si>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</si>
  <si>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</si>
  <si>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</si>
  <si>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</si>
  <si>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</si>
  <si>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</si>
  <si>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</si>
  <si>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</si>
  <si>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</si>
  <si>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</si>
  <si>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</si>
  <si>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</si>
  <si>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</si>
  <si>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</si>
  <si>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</si>
  <si>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</si>
  <si>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</si>
  <si>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</si>
  <si>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</si>
  <si>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</si>
  <si>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</si>
  <si>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</si>
  <si>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</si>
  <si>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</si>
  <si>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</si>
  <si>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</si>
  <si>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</si>
  <si>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</si>
  <si>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</si>
  <si>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</si>
  <si>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</si>
  <si>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</si>
  <si>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</si>
  <si>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</si>
  <si>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</si>
  <si>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</si>
  <si>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</si>
  <si>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</si>
  <si>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</si>
  <si>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</si>
  <si>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</si>
  <si>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</si>
  <si>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</si>
  <si>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</si>
  <si>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</si>
  <si>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</si>
  <si>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</si>
  <si>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</si>
  <si>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</si>
  <si>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</si>
  <si>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</si>
  <si>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</si>
  <si>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</si>
  <si>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</si>
  <si>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</si>
  <si>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</si>
  <si>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</si>
  <si>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</si>
  <si>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</si>
  <si>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</si>
  <si>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</si>
  <si>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</si>
  <si>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</si>
  <si>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</si>
  <si>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</si>
  <si>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</si>
  <si>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</si>
  <si>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</si>
  <si>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</si>
  <si>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</si>
  <si>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</si>
  <si>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</si>
  <si>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</si>
  <si>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</si>
  <si>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</si>
  <si>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</si>
  <si>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</si>
  <si>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</si>
  <si>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</si>
  <si>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</si>
  <si>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</si>
  <si>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</si>
  <si>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</si>
  <si>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</si>
  <si>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</si>
  <si>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</si>
  <si>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</si>
  <si>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</si>
  <si>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</si>
  <si>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</si>
  <si>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</si>
  <si>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</si>
  <si>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</si>
  <si>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</si>
  <si>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</si>
  <si>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</si>
  <si>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</si>
  <si>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</si>
  <si>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</si>
  <si>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</si>
  <si>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</si>
  <si>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</si>
  <si>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</si>
  <si>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</si>
  <si>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</si>
  <si>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</si>
  <si>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</si>
  <si>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</si>
  <si>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</si>
  <si>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</si>
  <si>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</si>
  <si>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</si>
  <si>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</si>
  <si>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</si>
  <si>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</si>
  <si>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</si>
  <si>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</si>
  <si>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</si>
  <si>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</si>
  <si>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</si>
  <si>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</si>
  <si>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</si>
  <si>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</si>
  <si>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</si>
  <si>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</si>
  <si>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</si>
  <si>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</si>
  <si>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</si>
  <si>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</si>
  <si>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</si>
  <si>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</si>
  <si>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</si>
  <si>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</si>
  <si>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</si>
  <si>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</si>
  <si>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</si>
  <si>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</si>
  <si>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</si>
  <si>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</si>
  <si>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</si>
  <si>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</si>
  <si>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</si>
  <si>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</si>
  <si>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</si>
  <si>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</si>
  <si>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</si>
  <si>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</si>
  <si>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</si>
  <si>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</si>
  <si>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</si>
  <si>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</si>
  <si>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</si>
  <si>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</si>
  <si>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</si>
  <si>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</si>
  <si>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</si>
  <si>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</si>
  <si>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</si>
  <si>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</si>
  <si>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</si>
  <si>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</si>
  <si>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</si>
  <si>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</si>
  <si>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</si>
  <si>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</si>
  <si>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</si>
  <si>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</si>
  <si>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</si>
  <si>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</si>
  <si>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</si>
  <si>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</si>
  <si>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</si>
  <si>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</si>
  <si>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</si>
  <si>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</si>
  <si>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</si>
  <si>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</si>
  <si>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</si>
  <si>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</si>
  <si>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</si>
  <si>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</si>
  <si>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</si>
  <si>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</si>
  <si>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</si>
  <si>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</si>
  <si>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</si>
  <si>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</si>
  <si>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</si>
  <si>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</si>
  <si>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</si>
  <si>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</si>
  <si>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</si>
  <si>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</si>
  <si>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</si>
  <si>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</si>
  <si>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</si>
  <si>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</si>
  <si>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</si>
  <si>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</si>
  <si>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</si>
  <si>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</si>
  <si>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</si>
  <si>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</si>
  <si>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</si>
  <si>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</si>
  <si>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</si>
  <si>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</si>
  <si>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</si>
  <si>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</si>
  <si>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</si>
  <si>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</si>
  <si>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</si>
  <si>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</si>
  <si>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</si>
  <si>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</si>
  <si>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</si>
  <si>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</si>
  <si>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</si>
  <si>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</si>
  <si>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</si>
  <si>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</si>
  <si>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</si>
  <si>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</si>
  <si>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</si>
  <si>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</si>
  <si>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</si>
  <si>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</si>
  <si>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</si>
  <si>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</si>
  <si>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</si>
  <si>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</si>
  <si>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</si>
  <si>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</si>
  <si>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</si>
  <si>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</si>
  <si>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</si>
  <si>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</si>
  <si>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</si>
  <si>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</si>
  <si>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</si>
  <si>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</si>
  <si>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</si>
  <si>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</si>
  <si>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</si>
  <si>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</si>
  <si>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</si>
  <si>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</si>
  <si>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</si>
  <si>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</si>
  <si>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</si>
  <si>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</si>
  <si>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</si>
  <si>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</si>
  <si>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</si>
  <si>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</si>
  <si>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</si>
  <si>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</si>
  <si>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</si>
  <si>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</si>
  <si>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</si>
  <si>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</si>
  <si>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</si>
  <si>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</si>
  <si>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</si>
  <si>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</si>
  <si>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</si>
  <si>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</si>
  <si>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</si>
  <si>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</si>
  <si>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</si>
  <si>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</si>
  <si>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</si>
  <si>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</si>
  <si>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</si>
  <si>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</si>
  <si>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</si>
  <si>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</si>
  <si>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</si>
  <si>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</si>
  <si>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</si>
  <si>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</si>
  <si>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</si>
  <si>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</si>
  <si>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</si>
  <si>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</si>
  <si>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</si>
  <si>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</si>
  <si>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</si>
  <si>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</si>
  <si>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</si>
  <si>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</si>
  <si>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</si>
  <si>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</si>
  <si>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</si>
  <si>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</si>
  <si>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</si>
  <si>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</si>
  <si>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</si>
  <si>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</si>
  <si>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</si>
  <si>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</si>
  <si>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</si>
  <si>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</si>
  <si>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</si>
  <si>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</si>
  <si>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</si>
  <si>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</si>
  <si>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</si>
  <si>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</si>
  <si>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</si>
  <si>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</si>
  <si>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</si>
  <si>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</si>
  <si>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</si>
  <si>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</si>
  <si>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</si>
  <si>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</si>
  <si>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</si>
  <si>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</si>
  <si>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</si>
  <si>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</si>
  <si>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</si>
  <si>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</si>
  <si>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</si>
  <si>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</si>
  <si>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</si>
  <si>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</si>
  <si>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</si>
  <si>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</si>
  <si>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</si>
  <si>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</si>
  <si>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</si>
  <si>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</si>
  <si>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</si>
  <si>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</si>
  <si>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</si>
  <si>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</si>
  <si>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</si>
  <si>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</si>
  <si>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</si>
  <si>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</si>
  <si>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</si>
  <si>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</si>
  <si>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</si>
  <si>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</si>
  <si>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</si>
  <si>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</si>
  <si>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</si>
  <si>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</si>
  <si>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</si>
  <si>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</si>
  <si>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</si>
  <si>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</si>
  <si>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</si>
  <si>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</si>
  <si>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</si>
  <si>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</si>
  <si>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</si>
  <si>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</si>
  <si>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</si>
  <si>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</si>
  <si>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</si>
  <si>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</si>
  <si>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</si>
  <si>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</si>
  <si>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</si>
  <si>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</si>
  <si>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</si>
  <si>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</si>
  <si>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</si>
  <si>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</si>
  <si>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</si>
  <si>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</si>
  <si>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</si>
  <si>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</si>
  <si>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</si>
  <si>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</si>
  <si>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</si>
  <si>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</si>
  <si>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</si>
  <si>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</si>
  <si>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</si>
  <si>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</si>
  <si>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</si>
  <si>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</si>
  <si>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</si>
  <si>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</si>
  <si>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</si>
  <si>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</si>
  <si>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</si>
  <si>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</si>
  <si>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</si>
  <si>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</si>
  <si>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</si>
  <si>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</si>
  <si>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</si>
  <si>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</si>
  <si>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</si>
  <si>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</si>
  <si>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</si>
  <si>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</si>
  <si>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</si>
  <si>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</si>
  <si>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</si>
  <si>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</si>
  <si>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</si>
  <si>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</si>
  <si>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</si>
  <si>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</si>
  <si>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</si>
  <si>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</si>
  <si>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</si>
  <si>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</si>
  <si>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</si>
  <si>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</si>
  <si>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</si>
  <si>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</si>
  <si>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</si>
  <si>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</si>
  <si>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</si>
  <si>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</si>
  <si>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</si>
  <si>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</si>
  <si>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</si>
  <si>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</si>
  <si>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</si>
  <si>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</si>
  <si>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</si>
  <si>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</si>
  <si>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</si>
  <si>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</si>
  <si>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</si>
  <si>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</si>
  <si>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</si>
  <si>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</si>
  <si>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</si>
  <si>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</si>
  <si>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</si>
  <si>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</si>
  <si>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</si>
  <si>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</si>
  <si>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</si>
  <si>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</si>
  <si>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</si>
  <si>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</si>
  <si>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</si>
  <si>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</si>
  <si>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</si>
  <si>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</si>
  <si>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</si>
  <si>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</si>
  <si>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</si>
  <si>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</si>
  <si>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</si>
  <si>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</si>
  <si>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</si>
  <si>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</si>
  <si>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</si>
  <si>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</si>
  <si>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</si>
  <si>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</si>
  <si>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</si>
  <si>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</si>
  <si>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</si>
  <si>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</si>
  <si>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</si>
  <si>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</si>
  <si>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</si>
  <si>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</si>
  <si>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</si>
  <si>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</si>
  <si>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</si>
  <si>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</si>
  <si>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</si>
  <si>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</si>
  <si>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</si>
  <si>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</si>
  <si>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</si>
  <si>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</si>
  <si>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</si>
  <si>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</si>
  <si>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</si>
  <si>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</si>
  <si>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</si>
  <si>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</si>
  <si>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</si>
  <si>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</si>
  <si>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</si>
  <si>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</si>
  <si>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</si>
  <si>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</si>
  <si>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</si>
  <si>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</si>
  <si>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</si>
  <si>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</si>
  <si>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</si>
  <si>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</si>
  <si>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</si>
  <si>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</si>
  <si>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</si>
  <si>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</si>
  <si>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</si>
  <si>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</si>
  <si>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</si>
  <si>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</si>
  <si>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</si>
  <si>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</si>
  <si>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</si>
  <si>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</si>
  <si>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</si>
  <si>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</si>
  <si>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</si>
  <si>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</si>
  <si>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</si>
  <si>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</si>
  <si>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</si>
  <si>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</si>
  <si>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</si>
  <si>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</si>
  <si>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</si>
  <si>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</si>
  <si>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</si>
  <si>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</si>
  <si>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</si>
  <si>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</si>
  <si>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</si>
  <si>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</si>
  <si>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</si>
  <si>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</si>
  <si>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</si>
  <si>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</si>
  <si>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</si>
  <si>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</si>
  <si>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</si>
  <si>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</si>
  <si>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</si>
  <si>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</si>
  <si>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</si>
  <si>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</si>
  <si>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</si>
  <si>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</si>
  <si>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</si>
  <si>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</si>
  <si>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</si>
  <si>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</si>
  <si>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</si>
  <si>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</si>
  <si>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</si>
  <si>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</si>
  <si>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</si>
  <si>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</si>
  <si>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</si>
  <si>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</si>
  <si>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</si>
  <si>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</si>
  <si>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</si>
  <si>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</si>
  <si>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</si>
  <si>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</si>
  <si>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</si>
  <si>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</si>
  <si>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</si>
  <si>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</si>
  <si>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</si>
  <si>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</si>
  <si>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</si>
  <si>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</si>
  <si>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</si>
  <si>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</si>
  <si>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</si>
  <si>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</si>
  <si>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</si>
  <si>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</si>
  <si>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</si>
  <si>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</si>
  <si>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</si>
  <si>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</si>
  <si>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</si>
  <si>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</si>
  <si>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</si>
  <si>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</si>
  <si>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</si>
  <si>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</si>
  <si>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</si>
  <si>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</si>
  <si>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</si>
  <si>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</si>
  <si>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</si>
  <si>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</si>
  <si>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</si>
  <si>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</si>
  <si>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</si>
  <si>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</si>
  <si>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</si>
  <si>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</si>
  <si>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</si>
  <si>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</si>
  <si>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</si>
  <si>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</si>
  <si>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</si>
  <si>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</si>
  <si>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</si>
  <si>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</si>
  <si>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</si>
  <si>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</si>
  <si>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</si>
  <si>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</si>
  <si>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</si>
  <si>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</si>
  <si>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</si>
  <si>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</si>
  <si>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</si>
  <si>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</si>
  <si>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</si>
  <si>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</si>
  <si>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</si>
  <si>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</si>
  <si>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</si>
  <si>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</si>
  <si>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</si>
  <si>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</si>
  <si>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</si>
  <si>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</si>
  <si>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</si>
  <si>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</si>
  <si>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</si>
  <si>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</si>
  <si>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</si>
  <si>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</si>
  <si>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</si>
  <si>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</si>
  <si>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</si>
  <si>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</si>
  <si>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</si>
  <si>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</si>
  <si>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</si>
  <si>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</si>
  <si>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</si>
  <si>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</si>
  <si>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</si>
  <si>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</si>
  <si>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</si>
  <si>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</si>
  <si>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</si>
  <si>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</si>
  <si>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</si>
  <si>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</si>
  <si>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</si>
  <si>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</si>
  <si>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</si>
  <si>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</si>
  <si>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</si>
  <si>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</si>
  <si>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</si>
  <si>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</si>
  <si>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</si>
  <si>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</si>
  <si>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</si>
  <si>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</si>
  <si>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</si>
  <si>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</si>
  <si>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</si>
  <si>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</si>
  <si>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</si>
  <si>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</si>
  <si>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</si>
  <si>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</si>
  <si>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</si>
  <si>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</si>
  <si>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</si>
  <si>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</si>
  <si>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</si>
  <si>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</si>
  <si>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</si>
  <si>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</si>
  <si>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</si>
  <si>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</si>
  <si>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</si>
  <si>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</si>
  <si>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</si>
  <si>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</si>
  <si>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</si>
  <si>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</si>
  <si>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</si>
  <si>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</si>
  <si>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</si>
  <si>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</si>
  <si>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</si>
  <si>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</si>
  <si>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</si>
  <si>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</si>
  <si>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</si>
  <si>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</si>
  <si>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</si>
  <si>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</si>
  <si>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</si>
  <si>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</si>
  <si>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</si>
  <si>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</si>
  <si>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</si>
  <si>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</si>
  <si>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</si>
  <si>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</si>
  <si>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</si>
  <si>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</si>
  <si>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</si>
  <si>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</si>
  <si>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</si>
  <si>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</si>
  <si>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</si>
  <si>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</si>
  <si>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</si>
  <si>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</si>
  <si>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</si>
  <si>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</si>
  <si>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</si>
  <si>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</si>
  <si>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</si>
  <si>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</si>
  <si>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</si>
  <si>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</si>
  <si>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</si>
  <si>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</si>
  <si>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</si>
  <si>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</si>
  <si>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</si>
  <si>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</si>
  <si>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</si>
  <si>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</si>
  <si>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</si>
  <si>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</si>
  <si>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</si>
  <si>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</si>
  <si>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</si>
  <si>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</si>
  <si>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</si>
  <si>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</si>
  <si>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</si>
  <si>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</si>
  <si>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</si>
  <si>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</si>
  <si>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</si>
  <si>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</si>
  <si>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</si>
  <si>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</si>
  <si>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</si>
  <si>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</si>
  <si>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</si>
  <si>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</si>
  <si>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</si>
  <si>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</si>
  <si>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</si>
  <si>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</si>
  <si>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</si>
  <si>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</si>
  <si>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</si>
  <si>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</si>
  <si>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</si>
  <si>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</si>
  <si>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</si>
  <si>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</si>
  <si>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</si>
  <si>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</si>
  <si>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</si>
  <si>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</si>
  <si>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</si>
  <si>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</si>
  <si>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</si>
  <si>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</si>
  <si>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</si>
  <si>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</si>
  <si>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</si>
  <si>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</si>
  <si>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</si>
  <si>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</si>
  <si>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</si>
  <si>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</si>
  <si>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</si>
  <si>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</si>
  <si>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</si>
  <si>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</si>
  <si>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</si>
  <si>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</si>
  <si>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</si>
  <si>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</si>
  <si>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</si>
  <si>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</si>
  <si>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</si>
  <si>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</si>
  <si>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</si>
  <si>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</si>
  <si>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</si>
  <si>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</si>
  <si>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</si>
  <si>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</si>
  <si>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</si>
  <si>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</si>
  <si>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</si>
  <si>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</si>
  <si>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</si>
  <si>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</si>
  <si>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</si>
  <si>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</si>
  <si>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</si>
  <si>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</si>
  <si>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</si>
  <si>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</si>
  <si>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</si>
  <si>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</si>
  <si>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</si>
  <si>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</si>
  <si>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</si>
  <si>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</si>
  <si>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</si>
  <si>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</si>
  <si>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</si>
  <si>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</si>
  <si>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</si>
  <si>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</si>
  <si>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</si>
  <si>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</si>
  <si>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</si>
  <si>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</si>
  <si>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</si>
  <si>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</si>
  <si>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</si>
  <si>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</si>
  <si>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</si>
  <si>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</si>
  <si>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</si>
  <si>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</si>
  <si>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</si>
  <si>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</si>
  <si>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</si>
  <si>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</si>
  <si>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</si>
  <si>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</si>
  <si>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</si>
  <si>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</si>
  <si>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</si>
  <si>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</si>
  <si>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</si>
  <si>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</si>
  <si>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</si>
  <si>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</si>
  <si>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</si>
  <si>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</si>
  <si>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</si>
  <si>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</si>
  <si>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</si>
  <si>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</si>
  <si>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</si>
  <si>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</si>
  <si>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</si>
  <si>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</si>
  <si>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</si>
  <si>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</si>
  <si>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</si>
  <si>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</si>
  <si>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</si>
  <si>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</si>
  <si>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</si>
  <si>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</si>
  <si>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</si>
  <si>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</si>
  <si>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</si>
  <si>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</si>
  <si>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</si>
  <si>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</si>
  <si>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</si>
  <si>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</si>
  <si>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</si>
  <si>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</si>
  <si>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</si>
  <si>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</si>
  <si>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</si>
  <si>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</si>
  <si>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</si>
  <si>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</si>
  <si>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</si>
  <si>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</si>
  <si>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</si>
  <si>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</si>
  <si>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</si>
  <si>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</si>
  <si>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</si>
  <si>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</si>
  <si>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</si>
  <si>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</si>
  <si>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</si>
  <si>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</si>
  <si>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</si>
  <si>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</si>
  <si>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</si>
  <si>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</si>
  <si>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</si>
  <si>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</si>
  <si>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</si>
  <si>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</si>
  <si>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</si>
  <si>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</si>
  <si>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</si>
  <si>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</si>
  <si>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</si>
  <si>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</si>
  <si>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</si>
  <si>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</si>
  <si>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</si>
  <si>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</si>
  <si>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</si>
  <si>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</si>
  <si>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</si>
  <si>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</si>
  <si>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</si>
  <si>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</si>
  <si>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</si>
  <si>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</si>
  <si>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</si>
  <si>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</si>
  <si>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</si>
  <si>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</si>
  <si>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</si>
  <si>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</si>
  <si>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</si>
  <si>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</si>
  <si>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</si>
  <si>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</si>
  <si>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</si>
  <si>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</si>
  <si>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</si>
  <si>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</si>
  <si>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</si>
  <si>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</si>
  <si>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</si>
  <si>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</si>
  <si>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</si>
  <si>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</si>
  <si>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</si>
  <si>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</si>
  <si>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</si>
  <si>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</si>
  <si>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</si>
  <si>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</si>
  <si>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</si>
  <si>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</si>
  <si>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</si>
  <si>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</si>
  <si>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</si>
  <si>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</si>
  <si>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</si>
  <si>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</si>
  <si>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</si>
  <si>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</si>
  <si>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</si>
  <si>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</si>
  <si>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</si>
  <si>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</si>
  <si>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</si>
  <si>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</si>
  <si>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</si>
  <si>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</si>
  <si>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</si>
  <si>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</si>
  <si>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</si>
  <si>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</si>
  <si>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</si>
  <si>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</si>
  <si>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</si>
  <si>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</si>
  <si>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</si>
  <si>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</si>
  <si>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</si>
  <si>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</si>
  <si>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</si>
  <si>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</si>
  <si>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</si>
  <si>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</si>
  <si>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</si>
  <si>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</si>
  <si>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</si>
  <si>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</si>
  <si>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</si>
  <si>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</si>
  <si>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</si>
  <si>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</si>
  <si>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</si>
  <si>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</si>
  <si>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</si>
  <si>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</si>
  <si>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</si>
  <si>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</si>
  <si>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</si>
  <si>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</si>
  <si>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</si>
  <si>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</si>
  <si>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</si>
  <si>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</si>
  <si>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</si>
  <si>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</si>
  <si>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</si>
  <si>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</si>
  <si>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</si>
  <si>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</si>
  <si>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</si>
  <si>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</si>
  <si>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</si>
  <si>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</si>
  <si>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</si>
  <si>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</si>
  <si>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</si>
  <si>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</si>
  <si>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</si>
  <si>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</si>
  <si>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</si>
  <si>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</si>
  <si>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</si>
  <si>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</si>
  <si>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</si>
  <si>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</si>
  <si>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</si>
  <si>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</si>
  <si>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</si>
  <si>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</si>
  <si>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</si>
  <si>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</si>
  <si>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</si>
  <si>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</si>
  <si>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</si>
  <si>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</si>
  <si>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</si>
  <si>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</si>
  <si>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</si>
  <si>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</si>
  <si>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</si>
  <si>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</si>
  <si>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</si>
  <si>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</si>
  <si>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</si>
  <si>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</si>
  <si>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</si>
  <si>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</si>
  <si>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</si>
  <si>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</si>
  <si>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</si>
  <si>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</si>
  <si>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</si>
  <si>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</si>
  <si>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</si>
  <si>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</si>
  <si>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</si>
  <si>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</si>
  <si>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</si>
  <si>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</si>
  <si>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</si>
  <si>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</si>
  <si>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</si>
  <si>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</si>
  <si>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</si>
  <si>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</si>
  <si>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</si>
  <si>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</si>
  <si>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</si>
  <si>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</si>
  <si>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</si>
  <si>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</si>
  <si>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</si>
  <si>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</si>
  <si>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</si>
  <si>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</si>
  <si>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</si>
  <si>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</si>
  <si>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</si>
  <si>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</si>
  <si>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</si>
  <si>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</si>
  <si>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</si>
  <si>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</si>
  <si>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</si>
  <si>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</si>
  <si>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</si>
  <si>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</si>
  <si>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</si>
  <si>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</si>
  <si>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</si>
  <si>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</si>
  <si>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</si>
  <si>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</si>
  <si>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</si>
  <si>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</si>
  <si>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</si>
  <si>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</si>
  <si>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</si>
  <si>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</si>
  <si>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</si>
  <si>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</si>
  <si>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</si>
  <si>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</si>
  <si>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</si>
  <si>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</si>
  <si>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</si>
  <si>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</si>
  <si>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</si>
  <si>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</si>
  <si>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</si>
  <si>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</si>
  <si>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</si>
  <si>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</si>
  <si>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</si>
  <si>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</si>
  <si>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</si>
  <si>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</si>
  <si>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</si>
  <si>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</si>
  <si>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</si>
  <si>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</si>
  <si>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</si>
  <si>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</si>
  <si>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</si>
  <si>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</si>
  <si>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</si>
  <si>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</si>
  <si>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</si>
  <si>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</si>
  <si>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</si>
  <si>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</si>
  <si>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</si>
  <si>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</si>
  <si>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</si>
  <si>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</si>
  <si>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</si>
  <si>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</si>
  <si>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</si>
  <si>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</si>
  <si>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</si>
  <si>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</si>
  <si>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</si>
  <si>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</si>
  <si>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</si>
  <si>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</si>
  <si>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</si>
  <si>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</si>
  <si>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</si>
  <si>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</si>
  <si>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</si>
  <si>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</si>
  <si>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</si>
  <si>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</si>
  <si>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</si>
  <si>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</si>
  <si>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</si>
  <si>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</si>
  <si>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</si>
  <si>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</si>
  <si>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</si>
  <si>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</si>
  <si>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</si>
  <si>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</si>
  <si>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</si>
  <si>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</si>
  <si>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</si>
  <si>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</si>
  <si>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</si>
  <si>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</si>
  <si>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</si>
  <si>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</si>
  <si>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</si>
  <si>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</si>
  <si>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</si>
  <si>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</si>
  <si>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</si>
  <si>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</si>
  <si>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</si>
  <si>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</si>
  <si>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</si>
  <si>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</si>
  <si>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</si>
  <si>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</si>
  <si>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</si>
  <si>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</si>
  <si>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</si>
  <si>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</si>
  <si>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</si>
  <si>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</si>
  <si>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</si>
  <si>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</si>
  <si>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</si>
  <si>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</si>
  <si>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</si>
  <si>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</si>
  <si>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</si>
  <si>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</si>
  <si>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</si>
  <si>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</si>
  <si>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</si>
  <si>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</si>
  <si>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</si>
  <si>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</si>
  <si>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</si>
  <si>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</si>
  <si>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</si>
  <si>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</si>
  <si>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</si>
  <si>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</si>
  <si>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</si>
  <si>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</si>
  <si>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</si>
  <si>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</si>
  <si>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</si>
  <si>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</si>
  <si>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</si>
  <si>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</si>
  <si>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</si>
  <si>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</si>
  <si>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</si>
  <si>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</si>
  <si>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</si>
  <si>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</si>
  <si>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</si>
  <si>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</si>
  <si>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</si>
  <si>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</si>
  <si>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</si>
  <si>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</si>
  <si>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</si>
  <si>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</si>
  <si>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</si>
  <si>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</si>
  <si>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</si>
  <si>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</si>
  <si>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</si>
  <si>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</si>
  <si>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</si>
  <si>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</si>
  <si>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</si>
  <si>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</si>
  <si>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</si>
  <si>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</si>
  <si>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</si>
  <si>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</si>
  <si>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</si>
  <si>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</si>
  <si>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</si>
  <si>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</si>
  <si>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</si>
  <si>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</si>
  <si>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</si>
  <si>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</si>
  <si>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</si>
  <si>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</si>
  <si>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</si>
  <si>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</si>
  <si>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</si>
  <si>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</si>
  <si>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</si>
  <si>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</si>
  <si>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</si>
  <si>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</si>
  <si>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</si>
  <si>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</si>
  <si>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</si>
  <si>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</si>
  <si>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</si>
  <si>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</si>
  <si>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</si>
  <si>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</si>
  <si>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</si>
  <si>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</si>
  <si>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</si>
  <si>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</si>
  <si>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</si>
  <si>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</si>
  <si>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</si>
  <si>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</si>
  <si>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</si>
  <si>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</si>
  <si>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</si>
  <si>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</si>
  <si>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</si>
  <si>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</si>
  <si>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</si>
  <si>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</si>
  <si>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</si>
  <si>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</si>
  <si>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</si>
  <si>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</si>
  <si>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</si>
  <si>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</si>
  <si>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</si>
  <si>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</si>
  <si>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</si>
  <si>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</si>
  <si>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</si>
  <si>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</si>
  <si>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</si>
  <si>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</si>
  <si>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</si>
  <si>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</si>
  <si>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</si>
  <si>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</si>
  <si>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</si>
  <si>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</si>
  <si>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</si>
  <si>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</si>
  <si>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</si>
  <si>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</si>
  <si>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</si>
  <si>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</si>
  <si>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</si>
  <si>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</si>
  <si>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</si>
  <si>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</si>
  <si>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</si>
  <si>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</si>
  <si>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</si>
  <si>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</si>
  <si>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</si>
  <si>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</si>
  <si>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</si>
  <si>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</si>
  <si>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</si>
  <si>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</si>
  <si>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</si>
  <si>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</si>
  <si>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</si>
  <si>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</si>
  <si>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</si>
  <si>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</si>
  <si>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</si>
  <si>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</si>
  <si>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</si>
  <si>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</si>
  <si>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</si>
  <si>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</si>
  <si>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</si>
  <si>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</si>
  <si>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</si>
  <si>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</si>
  <si>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</si>
  <si>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</si>
  <si>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</si>
  <si>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</si>
  <si>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</si>
  <si>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</si>
  <si>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</si>
  <si>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</si>
  <si>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</si>
  <si>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</si>
  <si>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</si>
  <si>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</si>
  <si>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</si>
  <si>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</si>
  <si>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</si>
  <si>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</si>
  <si>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</si>
  <si>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</si>
  <si>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</si>
  <si>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</si>
  <si>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</si>
  <si>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</si>
  <si>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</si>
  <si>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</si>
  <si>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</si>
  <si>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</si>
  <si>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</si>
  <si>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</si>
  <si>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</si>
  <si>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</si>
  <si>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</si>
  <si>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</si>
  <si>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</si>
  <si>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</si>
  <si>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</si>
  <si>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</si>
  <si>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</si>
  <si>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</si>
  <si>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</si>
  <si>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</si>
  <si>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</si>
  <si>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</si>
  <si>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</si>
  <si>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</si>
  <si>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</si>
  <si>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</si>
  <si>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</si>
  <si>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</si>
  <si>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</si>
  <si>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</si>
  <si>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</si>
  <si>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</si>
  <si>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</si>
  <si>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</si>
  <si>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</si>
  <si>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</si>
  <si>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</si>
  <si>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</si>
  <si>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</si>
  <si>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</si>
  <si>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</si>
  <si>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</si>
  <si>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</si>
  <si>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</si>
  <si>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</si>
  <si>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</si>
  <si>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</si>
  <si>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</si>
  <si>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</si>
  <si>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</si>
  <si>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</si>
  <si>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</si>
  <si>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</si>
  <si>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</si>
  <si>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</si>
  <si>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</si>
  <si>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</si>
  <si>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</si>
  <si>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</si>
  <si>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</si>
  <si>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</si>
  <si>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</si>
  <si>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</si>
  <si>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</si>
  <si>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</si>
  <si>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</si>
  <si>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</si>
  <si>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</si>
  <si>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</si>
  <si>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</si>
  <si>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</si>
  <si>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</si>
  <si>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</si>
  <si>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</si>
  <si>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</si>
  <si>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</si>
  <si>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</si>
  <si>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</si>
  <si>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</si>
  <si>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</si>
  <si>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</si>
  <si>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</si>
  <si>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</si>
  <si>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</si>
  <si>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</si>
  <si>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</si>
  <si>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</si>
  <si>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</si>
  <si>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</si>
  <si>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</si>
  <si>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</si>
  <si>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</si>
  <si>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</si>
  <si>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</si>
  <si>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</si>
  <si>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</si>
  <si>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</si>
  <si>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</si>
  <si>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</si>
  <si>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</si>
  <si>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</si>
  <si>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</si>
  <si>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</si>
  <si>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</si>
  <si>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</si>
  <si>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</si>
  <si>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</si>
  <si>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</si>
  <si>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</si>
  <si>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</si>
  <si>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</si>
  <si>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</si>
  <si>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</si>
  <si>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</si>
  <si>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</si>
  <si>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</si>
  <si>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</si>
  <si>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</si>
  <si>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</si>
  <si>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</si>
  <si>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</si>
  <si>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</si>
  <si>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</si>
  <si>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</si>
  <si>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</si>
  <si>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</si>
  <si>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</si>
  <si>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</si>
  <si>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</si>
  <si>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</si>
  <si>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</si>
  <si>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</si>
  <si>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</si>
  <si>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</si>
  <si>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</si>
  <si>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</si>
  <si>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</si>
  <si>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</si>
  <si>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</si>
  <si>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</si>
  <si>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</si>
  <si>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</si>
  <si>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</si>
  <si>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</si>
  <si>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</si>
  <si>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</si>
  <si>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</si>
  <si>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</si>
  <si>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</si>
  <si>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</si>
  <si>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</si>
  <si>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</si>
  <si>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</si>
  <si>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</si>
  <si>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</si>
  <si>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</si>
  <si>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</si>
  <si>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</si>
  <si>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</si>
  <si>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</si>
  <si>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</si>
  <si>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</si>
  <si>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</si>
  <si>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</si>
  <si>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</si>
  <si>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</si>
  <si>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</si>
  <si>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</si>
  <si>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</si>
  <si>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</si>
  <si>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</si>
  <si>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</si>
  <si>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</si>
  <si>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</si>
  <si>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</si>
  <si>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</si>
  <si>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</si>
  <si>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</si>
  <si>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</si>
  <si>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</si>
  <si>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</si>
  <si>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</si>
  <si>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</si>
  <si>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</si>
  <si>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</si>
  <si>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</si>
  <si>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</si>
  <si>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</si>
  <si>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</si>
  <si>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</si>
  <si>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</si>
  <si>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</si>
  <si>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</si>
  <si>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</si>
  <si>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</si>
  <si>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</si>
  <si>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</si>
  <si>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</si>
  <si>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</si>
  <si>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</si>
  <si>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</si>
  <si>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</si>
  <si>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</si>
  <si>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</si>
  <si>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</si>
  <si>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</si>
  <si>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</si>
  <si>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</si>
  <si>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</si>
  <si>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</si>
  <si>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</si>
  <si>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</si>
  <si>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</si>
  <si>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</si>
  <si>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</si>
  <si>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</si>
  <si>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</si>
  <si>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</si>
  <si>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</si>
  <si>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</si>
  <si>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</si>
  <si>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</si>
  <si>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</si>
  <si>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</si>
  <si>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</si>
  <si>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</si>
  <si>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</si>
  <si>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</si>
  <si>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</si>
  <si>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</si>
  <si>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</si>
  <si>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</si>
  <si>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</si>
  <si>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</si>
  <si>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</si>
  <si>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</si>
  <si>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</si>
  <si>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</si>
  <si>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</si>
  <si>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</si>
  <si>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</si>
  <si>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</si>
  <si>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</si>
  <si>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</si>
  <si>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</si>
  <si>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</si>
  <si>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</si>
  <si>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</si>
  <si>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</si>
  <si>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</si>
  <si>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</si>
  <si>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</si>
  <si>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</si>
  <si>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</si>
  <si>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</si>
  <si>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</si>
  <si>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</si>
  <si>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</si>
  <si>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</si>
  <si>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</si>
  <si>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</si>
  <si>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</si>
  <si>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</si>
  <si>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</si>
  <si>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</si>
  <si>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</si>
  <si>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</si>
  <si>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</si>
  <si>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</si>
  <si>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</si>
  <si>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</si>
  <si>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</si>
  <si>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</si>
  <si>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</si>
  <si>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</si>
  <si>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</si>
  <si>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</si>
  <si>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</si>
  <si>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</si>
  <si>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</si>
  <si>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</si>
  <si>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</si>
  <si>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</si>
  <si>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</si>
  <si>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</si>
  <si>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</si>
  <si>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</si>
  <si>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</si>
  <si>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</si>
  <si>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</si>
  <si>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</si>
  <si>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</si>
  <si>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</si>
  <si>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</si>
  <si>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</si>
  <si>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</si>
  <si>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</si>
  <si>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</si>
  <si>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</si>
  <si>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</si>
  <si>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</si>
  <si>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</si>
  <si>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</si>
  <si>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</si>
  <si>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</si>
  <si>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</si>
  <si>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</si>
  <si>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</si>
  <si>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</si>
  <si>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</si>
  <si>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</si>
  <si>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</si>
  <si>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</si>
  <si>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</si>
  <si>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</si>
  <si>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</si>
  <si>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</si>
  <si>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</si>
  <si>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</si>
  <si>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</si>
  <si>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</si>
  <si>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</si>
  <si>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</si>
  <si>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</si>
  <si>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</si>
  <si>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</si>
  <si>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</si>
  <si>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</si>
  <si>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</si>
  <si>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</si>
  <si>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</si>
  <si>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</si>
  <si>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</si>
  <si>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</si>
  <si>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</si>
  <si>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</si>
  <si>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</si>
  <si>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</si>
  <si>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</si>
  <si>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</si>
  <si>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</si>
  <si>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</si>
  <si>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</si>
  <si>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</si>
  <si>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</si>
  <si>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</si>
  <si>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</si>
  <si>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</si>
  <si>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</si>
  <si>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</si>
  <si>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</si>
  <si>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</si>
  <si>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</si>
  <si>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</si>
  <si>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</si>
  <si>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</si>
  <si>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</si>
  <si>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</si>
  <si>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</si>
  <si>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</si>
  <si>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</si>
  <si>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</si>
  <si>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</si>
  <si>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</si>
  <si>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</si>
  <si>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</si>
  <si>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</si>
  <si>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</si>
  <si>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</si>
  <si>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</si>
  <si>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</si>
  <si>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</si>
  <si>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</si>
  <si>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</si>
  <si>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</si>
  <si>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</si>
  <si>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</si>
  <si>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</si>
  <si>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</si>
  <si>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</si>
  <si>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</si>
  <si>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</si>
  <si>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</si>
  <si>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</si>
  <si>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</si>
  <si>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</si>
  <si>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</si>
  <si>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</si>
  <si>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</si>
  <si>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</si>
  <si>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</si>
  <si>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</si>
  <si>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</si>
  <si>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</si>
  <si>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</si>
  <si>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</si>
  <si>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</si>
  <si>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</si>
  <si>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</si>
  <si>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</si>
  <si>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</si>
  <si>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</si>
  <si>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</si>
  <si>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</si>
  <si>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</si>
  <si>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</si>
  <si>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</si>
  <si>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</si>
  <si>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</si>
  <si>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</si>
  <si>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</si>
  <si>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</si>
  <si>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</si>
  <si>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</si>
  <si>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</si>
  <si>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</si>
  <si>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</si>
  <si>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</si>
  <si>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</si>
  <si>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</si>
  <si>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</si>
  <si>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</si>
  <si>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</si>
  <si>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</si>
  <si>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</si>
  <si>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</si>
  <si>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</si>
  <si>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</si>
  <si>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</si>
  <si>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</si>
  <si>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</si>
  <si>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</si>
  <si>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</si>
  <si>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</si>
  <si>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</si>
  <si>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</si>
  <si>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</si>
  <si>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</si>
  <si>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</si>
  <si>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</si>
  <si>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</si>
  <si>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</si>
  <si>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</si>
  <si>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</si>
  <si>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</si>
  <si>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</si>
  <si>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</si>
  <si>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</si>
  <si>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</si>
  <si>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</si>
  <si>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</si>
  <si>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</si>
  <si>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</si>
  <si>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</si>
  <si>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</si>
  <si>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</si>
  <si>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</si>
  <si>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</si>
  <si>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</si>
  <si>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</si>
  <si>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</si>
  <si>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</si>
  <si>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</si>
  <si>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</si>
  <si>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</si>
  <si>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</si>
  <si>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</si>
  <si>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</si>
  <si>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</si>
  <si>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</si>
  <si>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</si>
  <si>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</si>
  <si>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</si>
  <si>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</si>
  <si>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</si>
  <si>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</si>
  <si>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</si>
  <si>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</si>
  <si>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</si>
  <si>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</si>
  <si>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</si>
  <si>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</si>
  <si>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</si>
  <si>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</si>
  <si>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</si>
  <si>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</si>
  <si>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</si>
  <si>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</si>
  <si>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</si>
  <si>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</si>
  <si>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</si>
  <si>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</si>
  <si>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</si>
  <si>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</si>
  <si>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</si>
  <si>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</si>
  <si>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</si>
  <si>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</si>
  <si>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</si>
  <si>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</si>
  <si>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</si>
  <si>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</si>
  <si>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</si>
  <si>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</si>
  <si>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</si>
  <si>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</si>
  <si>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</si>
  <si>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</si>
  <si>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</si>
  <si>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</si>
  <si>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</si>
  <si>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</si>
  <si>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</si>
  <si>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</si>
  <si>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</si>
  <si>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</si>
  <si>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</si>
  <si>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</si>
  <si>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</si>
  <si>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</si>
  <si>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</si>
  <si>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</si>
  <si>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</si>
  <si>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</si>
  <si>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</si>
  <si>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</si>
  <si>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</si>
  <si>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</si>
  <si>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</si>
  <si>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</si>
  <si>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</si>
  <si>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</si>
  <si>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</si>
  <si>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</si>
  <si>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</si>
  <si>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</si>
  <si>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</si>
  <si>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</si>
  <si>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</si>
  <si>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</si>
  <si>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</si>
  <si>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</si>
  <si>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</si>
  <si>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</si>
  <si>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</si>
  <si>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</si>
  <si>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</si>
  <si>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</si>
  <si>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</si>
  <si>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</si>
  <si>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</si>
  <si>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</si>
  <si>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</si>
  <si>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</si>
  <si>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</si>
  <si>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</si>
  <si>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</si>
  <si>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</si>
  <si>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</si>
  <si>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</si>
  <si>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</si>
  <si>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</si>
  <si>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</si>
  <si>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</si>
  <si>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</si>
  <si>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</si>
  <si>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</si>
  <si>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</si>
  <si>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</si>
  <si>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</si>
  <si>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</si>
  <si>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</si>
  <si>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</si>
  <si>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</si>
  <si>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</si>
  <si>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</si>
  <si>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</si>
  <si>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</si>
  <si>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</si>
  <si>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</si>
  <si>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</si>
  <si>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</si>
  <si>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</si>
  <si>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</si>
  <si>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</si>
  <si>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</si>
  <si>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</si>
  <si>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</si>
  <si>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</si>
  <si>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</si>
  <si>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</si>
  <si>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</si>
  <si>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</si>
  <si>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</si>
  <si>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</si>
  <si>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</si>
  <si>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</si>
  <si>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</si>
  <si>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</si>
  <si>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</si>
  <si>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</si>
  <si>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</si>
  <si>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</si>
  <si>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</si>
  <si>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</si>
  <si>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</si>
  <si>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</si>
  <si>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</si>
  <si>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</si>
  <si>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</si>
  <si>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</si>
  <si>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</si>
  <si>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</si>
  <si>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</si>
  <si>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</si>
  <si>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</si>
  <si>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</si>
  <si>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</si>
  <si>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</si>
  <si>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</si>
  <si>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</si>
  <si>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</si>
  <si>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</si>
  <si>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</si>
  <si>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</si>
  <si>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</si>
  <si>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</si>
  <si>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</si>
  <si>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</si>
  <si>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</si>
  <si>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</si>
  <si>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</si>
  <si>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</si>
  <si>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</si>
  <si>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</si>
  <si>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</si>
  <si>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</si>
  <si>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</si>
  <si>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</si>
  <si>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</si>
  <si>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</si>
  <si>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</si>
  <si>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</si>
  <si>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</si>
  <si>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</si>
  <si>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</si>
  <si>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</si>
  <si>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</si>
  <si>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</si>
  <si>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</si>
  <si>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</si>
  <si>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</si>
  <si>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</si>
  <si>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</si>
  <si>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</si>
  <si>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</si>
  <si>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</si>
  <si>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</si>
  <si>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</si>
  <si>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</si>
  <si>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</si>
  <si>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</si>
  <si>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</si>
  <si>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</si>
  <si>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</si>
  <si>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</si>
  <si>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</si>
  <si>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</si>
  <si>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</si>
  <si>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</si>
  <si>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</si>
  <si>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</si>
  <si>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</si>
  <si>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</si>
  <si>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</si>
  <si>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</si>
  <si>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</si>
  <si>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</si>
  <si>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</si>
  <si>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</si>
  <si>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</si>
  <si>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</si>
  <si>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</si>
  <si>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</si>
  <si>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</si>
  <si>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</si>
  <si>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</si>
  <si>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</si>
  <si>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</si>
  <si>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</si>
  <si>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</si>
  <si>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</si>
  <si>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</si>
  <si>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</si>
  <si>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</si>
  <si>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</si>
  <si>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</si>
  <si>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</si>
  <si>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</si>
  <si>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</si>
  <si>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</si>
  <si>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</si>
  <si>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</si>
  <si>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</si>
  <si>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</si>
  <si>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</si>
  <si>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</si>
  <si>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</si>
  <si>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</si>
  <si>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</si>
  <si>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</si>
  <si>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</si>
  <si>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</si>
  <si>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</si>
  <si>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</si>
  <si>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</si>
  <si>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</si>
  <si>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</si>
  <si>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</si>
  <si>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</si>
  <si>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</si>
  <si>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</si>
  <si>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</si>
  <si>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</si>
  <si>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</si>
  <si>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</si>
  <si>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</si>
  <si>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</si>
  <si>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</si>
  <si>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</si>
  <si>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</si>
  <si>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</si>
  <si>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</si>
  <si>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</si>
  <si>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</si>
  <si>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</si>
  <si>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</si>
  <si>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</si>
  <si>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</si>
  <si>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</si>
  <si>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</si>
  <si>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</si>
  <si>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</si>
  <si>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</si>
  <si>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</si>
  <si>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</si>
  <si>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</si>
  <si>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</si>
  <si>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</si>
  <si>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</si>
  <si>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</si>
  <si>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</si>
  <si>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</si>
  <si>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</si>
  <si>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</si>
  <si>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</si>
  <si>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</si>
  <si>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</si>
  <si>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</si>
  <si>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</si>
  <si>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</si>
  <si>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</si>
  <si>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</si>
  <si>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</si>
  <si>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</si>
  <si>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</si>
  <si>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</si>
  <si>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</si>
  <si>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</si>
  <si>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</si>
  <si>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</si>
  <si>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</si>
  <si>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</si>
  <si>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</si>
  <si>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</si>
  <si>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</si>
  <si>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</si>
  <si>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</si>
  <si>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</si>
  <si>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</si>
  <si>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</si>
  <si>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</si>
  <si>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</si>
  <si>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</si>
  <si>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</si>
  <si>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</si>
  <si>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</si>
  <si>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</si>
  <si>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</si>
  <si>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</si>
  <si>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</si>
  <si>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</si>
  <si>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</si>
  <si>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</si>
  <si>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</si>
  <si>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</si>
  <si>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</si>
  <si>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</si>
  <si>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</si>
  <si>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</si>
  <si>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</si>
  <si>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</si>
  <si>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</si>
  <si>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</si>
  <si>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</si>
  <si>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</si>
  <si>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</si>
  <si>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</si>
  <si>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</si>
  <si>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</si>
  <si>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</si>
  <si>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</si>
  <si>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</si>
  <si>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</si>
  <si>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</si>
  <si>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</si>
  <si>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</si>
  <si>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</si>
  <si>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</si>
  <si>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</si>
  <si>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</si>
  <si>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</si>
  <si>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</si>
  <si>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</si>
  <si>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</si>
  <si>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</si>
  <si>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</si>
  <si>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</si>
  <si>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</si>
  <si>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</si>
  <si>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</si>
  <si>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</si>
  <si>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</si>
  <si>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</si>
  <si>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</si>
  <si>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</si>
  <si>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</si>
  <si>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</si>
  <si>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</si>
  <si>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</si>
  <si>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</si>
  <si>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</si>
  <si>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</si>
  <si>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</si>
  <si>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</si>
  <si>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</si>
  <si>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</si>
  <si>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</si>
  <si>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</si>
  <si>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</si>
  <si>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</si>
  <si>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</si>
  <si>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</si>
  <si>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</si>
  <si>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</si>
  <si>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</si>
  <si>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</si>
  <si>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</si>
  <si>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</si>
  <si>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</si>
  <si>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</si>
  <si>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</si>
  <si>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</si>
  <si>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</si>
  <si>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</si>
  <si>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</si>
  <si>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</si>
  <si>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</si>
  <si>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</si>
  <si>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</si>
  <si>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</si>
  <si>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</si>
  <si>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</si>
  <si>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</si>
  <si>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</si>
  <si>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</si>
  <si>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</si>
  <si>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</si>
  <si>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</si>
  <si>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</si>
  <si>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</si>
  <si>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</si>
  <si>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</si>
  <si>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</si>
  <si>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</si>
  <si>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</si>
  <si>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</si>
  <si>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</si>
  <si>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</si>
  <si>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</si>
  <si>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</si>
  <si>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</si>
  <si>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</si>
  <si>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</si>
  <si>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</si>
  <si>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</si>
  <si>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</si>
  <si>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</si>
  <si>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</si>
  <si>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</si>
  <si>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</si>
  <si>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</si>
  <si>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</si>
  <si>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</si>
  <si>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</si>
  <si>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</si>
  <si>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</si>
  <si>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</si>
  <si>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</si>
  <si>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</si>
  <si>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</si>
  <si>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</si>
  <si>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</si>
  <si>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</si>
  <si>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</si>
  <si>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</si>
  <si>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</si>
  <si>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</si>
  <si>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</si>
  <si>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</si>
  <si>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</si>
  <si>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</si>
  <si>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</si>
  <si>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</si>
  <si>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</si>
  <si>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</si>
  <si>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</si>
  <si>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</si>
  <si>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</si>
  <si>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</si>
  <si>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</si>
  <si>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</si>
  <si>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</si>
  <si>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</si>
  <si>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</si>
  <si>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</si>
  <si>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</si>
  <si>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</si>
  <si>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</si>
  <si>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</si>
  <si>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</si>
  <si>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</si>
  <si>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</si>
  <si>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</si>
  <si>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</si>
  <si>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</si>
  <si>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</si>
  <si>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</si>
  <si>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</si>
  <si>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</si>
  <si>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</si>
  <si>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</si>
  <si>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</si>
  <si>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</si>
  <si>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</si>
  <si>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</si>
  <si>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</si>
  <si>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</si>
  <si>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</si>
  <si>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</si>
  <si>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</si>
  <si>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</si>
  <si>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</si>
  <si>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</si>
  <si>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</si>
  <si>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</si>
  <si>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</si>
  <si>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</si>
  <si>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</si>
  <si>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</si>
  <si>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</si>
  <si>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</si>
  <si>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</si>
  <si>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</si>
  <si>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</si>
  <si>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</si>
  <si>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</si>
  <si>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</si>
  <si>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</si>
  <si>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</si>
  <si>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</si>
  <si>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</si>
  <si>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</si>
  <si>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</si>
  <si>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</si>
  <si>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</si>
  <si>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</si>
  <si>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</si>
  <si>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</si>
  <si>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</si>
  <si>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</si>
  <si>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</si>
  <si>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</si>
  <si>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</si>
  <si>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</si>
  <si>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</si>
  <si>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</si>
  <si>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</si>
  <si>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</si>
  <si>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</si>
  <si>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</si>
  <si>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</si>
  <si>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</si>
  <si>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</si>
  <si>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</si>
  <si>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</si>
  <si>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</si>
  <si>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</si>
  <si>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</si>
  <si>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</si>
  <si>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</si>
  <si>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</si>
  <si>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</si>
  <si>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</si>
  <si>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</si>
  <si>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</si>
  <si>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</si>
  <si>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</si>
  <si>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</si>
  <si>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</si>
  <si>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</si>
  <si>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</si>
  <si>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</si>
  <si>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</si>
  <si>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</si>
  <si>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</si>
  <si>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</si>
  <si>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</si>
  <si>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</si>
  <si>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</si>
  <si>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</si>
  <si>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</si>
  <si>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</si>
  <si>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</si>
  <si>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</si>
  <si>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</si>
  <si>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</si>
  <si>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</si>
  <si>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</si>
  <si>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</si>
  <si>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</si>
  <si>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</si>
  <si>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</si>
  <si>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</si>
  <si>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</si>
  <si>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</si>
  <si>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</si>
  <si>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</si>
  <si>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</si>
  <si>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</si>
  <si>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</si>
  <si>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</si>
  <si>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</si>
  <si>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</si>
  <si>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</si>
  <si>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</si>
  <si>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</si>
  <si>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</si>
  <si>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</si>
  <si>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</si>
  <si>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</si>
  <si>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</si>
  <si>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</si>
  <si>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</si>
  <si>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</si>
  <si>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</si>
  <si>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</si>
  <si>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</si>
  <si>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</si>
  <si>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</si>
  <si>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</si>
  <si>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</si>
  <si>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</si>
  <si>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</si>
  <si>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</si>
  <si>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</si>
  <si>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</si>
  <si>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</si>
  <si>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</si>
  <si>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</si>
  <si>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</si>
  <si>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</si>
  <si>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</si>
  <si>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</si>
  <si>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</si>
  <si>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</si>
  <si>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</si>
  <si>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</si>
  <si>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</si>
  <si>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</si>
  <si>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</si>
  <si>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</si>
  <si>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</si>
  <si>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</si>
  <si>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</si>
  <si>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</si>
  <si>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</si>
  <si>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</si>
  <si>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</si>
  <si>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</si>
  <si>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</si>
  <si>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</si>
  <si>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</si>
  <si>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</si>
  <si>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</si>
  <si>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</si>
  <si>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</si>
  <si>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</si>
  <si>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</si>
  <si>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</si>
  <si>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</si>
  <si>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</si>
  <si>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</si>
  <si>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</si>
  <si>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</si>
  <si>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</si>
  <si>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</si>
  <si>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</si>
  <si>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</si>
  <si>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</si>
  <si>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</si>
  <si>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</si>
  <si>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</si>
  <si>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</si>
  <si>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</si>
  <si>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</si>
  <si>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</si>
  <si>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</si>
  <si>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</si>
  <si>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</si>
  <si>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</si>
  <si>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</si>
  <si>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</si>
  <si>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</si>
  <si>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</si>
  <si>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</si>
  <si>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</si>
  <si>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</si>
  <si>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</si>
  <si>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</si>
  <si>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</si>
  <si>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</si>
  <si>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</si>
  <si>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</si>
  <si>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</si>
  <si>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</si>
  <si>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</si>
  <si>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</si>
  <si>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</si>
  <si>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</si>
  <si>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</si>
  <si>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</si>
  <si>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</si>
  <si>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</si>
  <si>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</si>
  <si>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</si>
  <si>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</si>
  <si>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</si>
  <si>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</si>
  <si>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</si>
  <si>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</si>
  <si>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</si>
  <si>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</si>
  <si>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</si>
  <si>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</si>
  <si>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</si>
  <si>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</si>
  <si>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</si>
  <si>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</si>
  <si>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</si>
  <si>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</si>
  <si>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</si>
  <si>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</si>
  <si>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</si>
  <si>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</si>
  <si>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</si>
  <si>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</si>
  <si>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</si>
  <si>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</si>
  <si>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</si>
  <si>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</si>
  <si>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</si>
  <si>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</si>
  <si>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</si>
  <si>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</si>
  <si>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</si>
  <si>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</si>
  <si>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</si>
  <si>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</si>
  <si>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</si>
  <si>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</si>
  <si>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</si>
  <si>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</si>
  <si>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</si>
  <si>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</si>
  <si>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</si>
  <si>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</si>
  <si>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</si>
  <si>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</si>
  <si>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</si>
  <si>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</si>
  <si>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</si>
  <si>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</si>
  <si>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</si>
  <si>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</si>
  <si>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</si>
  <si>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</si>
  <si>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</si>
  <si>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</si>
  <si>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</si>
  <si>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</si>
  <si>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</si>
  <si>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</si>
  <si>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</si>
  <si>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</si>
  <si>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</si>
  <si>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</si>
  <si>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</si>
  <si>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</si>
  <si>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</si>
  <si>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</si>
  <si>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</si>
  <si>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</si>
  <si>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</si>
  <si>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</si>
  <si>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</si>
  <si>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</si>
  <si>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</si>
  <si>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</si>
  <si>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</si>
  <si>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</si>
  <si>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</si>
  <si>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</si>
  <si>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</si>
  <si>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</si>
  <si>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</si>
  <si>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</si>
  <si>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</si>
  <si>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</si>
  <si>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</si>
  <si>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</si>
  <si>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</si>
  <si>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</si>
  <si>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</si>
  <si>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</si>
  <si>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</si>
  <si>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</si>
  <si>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</si>
  <si>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</si>
  <si>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</si>
  <si>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</si>
  <si>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</si>
  <si>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</si>
  <si>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</si>
  <si>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</si>
  <si>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</si>
  <si>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</si>
  <si>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</si>
  <si>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</si>
  <si>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</si>
  <si>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</si>
  <si>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</si>
  <si>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</si>
  <si>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</si>
  <si>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</si>
  <si>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</si>
  <si>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</si>
  <si>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</si>
  <si>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</si>
  <si>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</si>
  <si>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</si>
  <si>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</si>
  <si>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</si>
  <si>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</si>
  <si>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</si>
  <si>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</si>
  <si>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</si>
  <si>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</si>
  <si>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</si>
  <si>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</si>
  <si>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</si>
  <si>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</si>
  <si>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</si>
  <si>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</si>
  <si>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</si>
  <si>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</si>
  <si>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</si>
  <si>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</si>
  <si>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</si>
  <si>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</si>
  <si>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</si>
  <si>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</si>
  <si>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</si>
  <si>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</si>
  <si>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</si>
  <si>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</si>
  <si>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</si>
  <si>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</si>
  <si>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</si>
  <si>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</si>
  <si>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</si>
  <si>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</si>
  <si>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</si>
  <si>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</si>
  <si>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</si>
  <si>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</si>
  <si>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</si>
  <si>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</si>
  <si>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</si>
  <si>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</si>
  <si>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</si>
  <si>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</si>
  <si>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</si>
  <si>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</si>
  <si>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</si>
  <si>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</si>
  <si>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</si>
  <si>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</si>
  <si>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</si>
  <si>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</si>
  <si>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</si>
  <si>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</si>
  <si>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</si>
  <si>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</si>
  <si>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</si>
  <si>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</si>
  <si>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</si>
  <si>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</si>
  <si>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</si>
  <si>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</si>
  <si>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</si>
  <si>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</si>
  <si>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</si>
  <si>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</si>
  <si>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</si>
  <si>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</si>
  <si>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</si>
  <si>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</si>
  <si>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</si>
  <si>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</si>
  <si>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</si>
  <si>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</si>
  <si>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</si>
  <si>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</si>
  <si>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</si>
  <si>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</si>
  <si>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</si>
  <si>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</si>
  <si>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</si>
  <si>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</si>
  <si>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</si>
  <si>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</si>
  <si>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</si>
  <si>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</si>
  <si>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</si>
  <si>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</si>
  <si>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</si>
  <si>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</si>
  <si>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</si>
  <si>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</si>
  <si>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</si>
  <si>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</si>
  <si>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</si>
  <si>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</si>
  <si>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</si>
  <si>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</si>
  <si>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</si>
  <si>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</si>
  <si>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</si>
  <si>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</si>
  <si>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</si>
  <si>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</si>
  <si>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</si>
  <si>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</si>
  <si>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</si>
  <si>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</si>
  <si>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</si>
  <si>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</si>
  <si>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</si>
  <si>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</si>
  <si>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</si>
  <si>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</si>
  <si>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</si>
  <si>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</si>
  <si>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</si>
  <si>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</si>
  <si>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</si>
  <si>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</si>
  <si>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</si>
  <si>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</si>
  <si>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</si>
  <si>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</si>
  <si>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</si>
  <si>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</si>
  <si>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</si>
  <si>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</si>
  <si>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</si>
  <si>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</si>
  <si>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</si>
  <si>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</si>
  <si>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</si>
  <si>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</si>
  <si>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</si>
  <si>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</si>
  <si>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</si>
  <si>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</si>
  <si>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</si>
  <si>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</si>
  <si>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</si>
  <si>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</si>
  <si>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</si>
  <si>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</si>
  <si>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</si>
  <si>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</si>
  <si>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</si>
  <si>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</si>
  <si>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</si>
  <si>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</si>
  <si>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</si>
  <si>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</si>
  <si>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</si>
  <si>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</si>
  <si>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</si>
  <si>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</si>
  <si>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</si>
  <si>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</si>
  <si>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</si>
  <si>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</si>
  <si>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</si>
  <si>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</si>
  <si>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</si>
  <si>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</si>
  <si>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</si>
  <si>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</si>
  <si>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</si>
  <si>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</si>
  <si>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</si>
  <si>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</si>
  <si>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</si>
  <si>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</si>
  <si>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</si>
  <si>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</si>
  <si>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</si>
  <si>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</si>
  <si>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</si>
  <si>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</si>
  <si>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</si>
  <si>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</si>
  <si>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</si>
  <si>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</si>
  <si>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</si>
  <si>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</si>
  <si>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</si>
  <si>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</si>
  <si>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</si>
  <si>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</si>
  <si>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</si>
  <si>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</si>
  <si>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</si>
  <si>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</si>
  <si>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</si>
  <si>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</si>
  <si>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</si>
  <si>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</si>
  <si>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</si>
  <si>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</si>
  <si>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</si>
  <si>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</si>
  <si>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</si>
  <si>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</si>
  <si>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</si>
  <si>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</si>
  <si>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</si>
  <si>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</si>
  <si>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</si>
  <si>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</si>
  <si>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</si>
  <si>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</si>
  <si>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</si>
  <si>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</si>
  <si>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</si>
  <si>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</si>
  <si>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</si>
  <si>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</si>
  <si>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</si>
  <si>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</si>
  <si>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</si>
  <si>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</si>
  <si>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</si>
  <si>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</si>
  <si>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</si>
  <si>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</si>
  <si>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</si>
  <si>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</si>
  <si>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</si>
  <si>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</si>
  <si>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</si>
  <si>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</si>
  <si>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</si>
  <si>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</si>
  <si>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</si>
  <si>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</si>
  <si>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</si>
  <si>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</si>
  <si>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</si>
  <si>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</si>
  <si>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</si>
  <si>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</si>
  <si>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</si>
  <si>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</si>
  <si>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</si>
  <si>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</si>
  <si>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</si>
  <si>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</si>
  <si>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</si>
  <si>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</si>
  <si>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</si>
  <si>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</si>
  <si>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</si>
  <si>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</si>
  <si>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</si>
  <si>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</si>
  <si>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</si>
  <si>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</si>
  <si>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</si>
  <si>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</si>
  <si>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</si>
  <si>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</si>
  <si>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</si>
  <si>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</si>
  <si>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</si>
  <si>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</si>
  <si>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</si>
  <si>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</si>
  <si>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</si>
  <si>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</si>
  <si>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</si>
  <si>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</si>
  <si>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</si>
  <si>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</si>
  <si>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</si>
  <si>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</si>
  <si>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</si>
  <si>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</si>
  <si>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</si>
  <si>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</si>
  <si>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</si>
  <si>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</si>
  <si>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</si>
  <si>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</si>
  <si>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</si>
  <si>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</si>
  <si>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</si>
  <si>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</si>
  <si>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</si>
  <si>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</si>
  <si>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</si>
  <si>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</si>
  <si>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</si>
  <si>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</si>
  <si>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</si>
  <si>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</si>
  <si>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</si>
  <si>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</si>
  <si>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</si>
  <si>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</si>
  <si>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</si>
  <si>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</si>
  <si>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</si>
  <si>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</si>
  <si>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</si>
  <si>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</si>
  <si>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</si>
  <si>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</si>
  <si>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</si>
  <si>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</si>
  <si>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</si>
  <si>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</si>
  <si>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</si>
  <si>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</si>
  <si>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</si>
  <si>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</si>
  <si>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</si>
  <si>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</si>
  <si>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</si>
  <si>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</si>
  <si>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</si>
  <si>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</si>
  <si>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</si>
  <si>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</si>
  <si>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</si>
  <si>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</si>
  <si>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</si>
  <si>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</si>
  <si>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</si>
  <si>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</si>
  <si>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</si>
  <si>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</si>
  <si>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</si>
  <si>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</si>
  <si>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</si>
  <si>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</si>
  <si>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</si>
  <si>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</si>
  <si>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</si>
  <si>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</si>
  <si>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</si>
  <si>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</si>
  <si>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</si>
  <si>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</si>
  <si>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</si>
  <si>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</si>
  <si>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</si>
  <si>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</si>
  <si>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</si>
  <si>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</si>
  <si>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</si>
  <si>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</si>
  <si>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</si>
  <si>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</si>
  <si>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</si>
  <si>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</si>
  <si>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</si>
  <si>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</si>
  <si>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</si>
  <si>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</si>
  <si>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</si>
  <si>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</si>
  <si>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</si>
  <si>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</si>
  <si>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</si>
  <si>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</si>
  <si>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</si>
  <si>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</si>
  <si>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</si>
  <si>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</si>
  <si>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</si>
  <si>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</si>
  <si>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</si>
  <si>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</si>
  <si>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</si>
  <si>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</si>
  <si>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</si>
  <si>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</si>
  <si>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</si>
  <si>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</si>
  <si>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</si>
  <si>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</si>
  <si>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</si>
  <si>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</si>
  <si>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</si>
  <si>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</si>
  <si>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</si>
  <si>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</si>
  <si>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</si>
  <si>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</si>
  <si>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</si>
  <si>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</si>
  <si>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</si>
  <si>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</si>
  <si>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</si>
  <si>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</si>
  <si>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</si>
  <si>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</si>
  <si>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</si>
  <si>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</si>
  <si>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</si>
  <si>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</si>
  <si>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</si>
  <si>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</si>
  <si>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</si>
  <si>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</si>
  <si>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</si>
  <si>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</si>
  <si>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</si>
  <si>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</si>
  <si>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</si>
  <si>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</si>
  <si>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</si>
  <si>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</si>
  <si>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</si>
  <si>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</si>
  <si>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</si>
  <si>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</si>
  <si>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</si>
  <si>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</si>
  <si>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</si>
  <si>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</si>
  <si>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</si>
  <si>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</si>
  <si>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</si>
  <si>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</si>
  <si>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</si>
  <si>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</si>
  <si>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</si>
  <si>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</si>
  <si>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</si>
  <si>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</si>
  <si>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</si>
  <si>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</si>
  <si>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</si>
  <si>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</si>
  <si>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</si>
  <si>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</si>
  <si>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</si>
  <si>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</si>
  <si>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</si>
  <si>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</si>
  <si>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</si>
  <si>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</si>
  <si>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</si>
  <si>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</si>
  <si>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</si>
  <si>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</si>
  <si>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</si>
  <si>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</si>
  <si>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</si>
  <si>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</si>
  <si>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</si>
  <si>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</si>
  <si>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</si>
  <si>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</si>
  <si>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</si>
  <si>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</si>
  <si>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</si>
  <si>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</si>
  <si>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</si>
  <si>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</si>
  <si>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</si>
  <si>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</si>
  <si>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</si>
  <si>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</si>
  <si>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</si>
  <si>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</si>
  <si>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</si>
  <si>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</si>
  <si>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</si>
  <si>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</si>
  <si>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</si>
  <si>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</si>
  <si>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</si>
  <si>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</si>
  <si>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</si>
  <si>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</si>
  <si>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</si>
  <si>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</si>
  <si>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</si>
  <si>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</si>
  <si>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</si>
  <si>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</si>
  <si>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</si>
  <si>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</si>
  <si>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</si>
  <si>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</si>
  <si>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</si>
  <si>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</si>
  <si>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</si>
  <si>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</si>
  <si>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</si>
  <si>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</si>
  <si>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</si>
  <si>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</si>
  <si>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</si>
  <si>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</si>
  <si>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</si>
  <si>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</si>
  <si>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</si>
  <si>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</si>
  <si>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</si>
  <si>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</si>
  <si>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</si>
  <si>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</si>
  <si>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</si>
  <si>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</si>
  <si>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</si>
  <si>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</si>
  <si>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</si>
  <si>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</si>
  <si>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</si>
  <si>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</si>
  <si>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</si>
  <si>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</si>
  <si>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</si>
  <si>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</si>
  <si>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</si>
  <si>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</si>
  <si>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</si>
  <si>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</si>
  <si>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</si>
  <si>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</si>
  <si>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</si>
  <si>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</si>
  <si>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</si>
  <si>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</si>
  <si>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</si>
  <si>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</si>
  <si>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</si>
  <si>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</si>
  <si>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</si>
  <si>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</si>
  <si>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</si>
  <si>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</si>
  <si>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</si>
  <si>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</si>
  <si>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</si>
  <si>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</si>
  <si>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</si>
  <si>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</si>
  <si>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</si>
  <si>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</si>
  <si>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</si>
  <si>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</si>
  <si>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</si>
  <si>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</si>
  <si>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</si>
  <si>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</si>
  <si>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</si>
  <si>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</si>
  <si>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</si>
  <si>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</si>
  <si>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</si>
  <si>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</si>
  <si>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</si>
  <si>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</si>
  <si>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</si>
  <si>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</si>
  <si>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</si>
  <si>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</si>
  <si>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</si>
  <si>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</si>
  <si>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</si>
  <si>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</si>
  <si>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</si>
  <si>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</si>
  <si>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</si>
  <si>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</si>
  <si>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</si>
  <si>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</si>
  <si>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</si>
  <si>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</si>
  <si>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</si>
  <si>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</si>
  <si>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</si>
  <si>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</si>
  <si>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</si>
  <si>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</si>
  <si>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</si>
  <si>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</si>
  <si>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</si>
  <si>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</si>
  <si>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</si>
  <si>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</si>
  <si>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</si>
  <si>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</si>
  <si>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</si>
  <si>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</si>
  <si>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</si>
  <si>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</si>
  <si>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</si>
  <si>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</si>
  <si>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</si>
  <si>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</si>
  <si>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</si>
  <si>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</si>
  <si>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</si>
  <si>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</si>
  <si>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</si>
  <si>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</si>
  <si>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</si>
  <si>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</si>
  <si>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</si>
  <si>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</si>
  <si>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</si>
  <si>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</si>
  <si>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</si>
  <si>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</si>
  <si>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</si>
  <si>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</si>
  <si>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</si>
  <si>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</si>
  <si>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</si>
  <si>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</si>
  <si>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</si>
  <si>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</si>
  <si>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</si>
  <si>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</si>
  <si>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</si>
  <si>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</si>
  <si>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</si>
  <si>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</si>
  <si>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</si>
  <si>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</si>
  <si>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</si>
  <si>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</si>
  <si>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</si>
  <si>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</si>
  <si>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</si>
  <si>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</si>
  <si>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</si>
  <si>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</si>
  <si>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</si>
  <si>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</si>
  <si>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</si>
  <si>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</si>
  <si>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</si>
  <si>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</si>
  <si>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</si>
  <si>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</si>
  <si>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</si>
  <si>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</si>
  <si>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</si>
  <si>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</si>
  <si>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</si>
  <si>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</si>
  <si>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</si>
  <si>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</si>
  <si>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</si>
  <si>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</si>
  <si>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</si>
  <si>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</si>
  <si>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</si>
  <si>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</si>
  <si>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</si>
  <si>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</si>
  <si>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</si>
  <si>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</si>
  <si>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</si>
  <si>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</si>
  <si>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</si>
  <si>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</si>
  <si>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</si>
  <si>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</si>
  <si>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</si>
  <si>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</si>
  <si>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</si>
  <si>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</si>
  <si>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</si>
  <si>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</si>
  <si>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</si>
  <si>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</si>
  <si>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</si>
  <si>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</si>
  <si>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</si>
  <si>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</si>
  <si>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</si>
  <si>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</si>
  <si>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</si>
  <si>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</si>
  <si>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</si>
  <si>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</si>
  <si>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</si>
  <si>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</si>
  <si>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</si>
  <si>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</si>
  <si>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</si>
  <si>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</si>
  <si>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</si>
  <si>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</si>
  <si>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</si>
  <si>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</si>
  <si>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</si>
  <si>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</si>
  <si>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</si>
  <si>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</si>
  <si>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</si>
  <si>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</si>
  <si>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</si>
  <si>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</si>
  <si>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</si>
  <si>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</si>
  <si>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</si>
  <si>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</si>
  <si>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</si>
  <si>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</si>
  <si>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</si>
  <si>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</si>
  <si>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</si>
  <si>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</si>
  <si>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</si>
  <si>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</si>
  <si>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</si>
  <si>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</si>
  <si>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</si>
  <si>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</si>
  <si>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</si>
  <si>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</si>
  <si>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</si>
  <si>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</si>
  <si>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</si>
  <si>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</si>
  <si>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</si>
  <si>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</si>
  <si>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</si>
  <si>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</si>
  <si>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</si>
  <si>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</si>
  <si>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</si>
  <si>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</si>
  <si>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</si>
  <si>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</si>
  <si>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</si>
  <si>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</si>
  <si>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</si>
  <si>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</si>
  <si>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</si>
  <si>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</si>
  <si>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</si>
  <si>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</si>
  <si>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</si>
  <si>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</si>
  <si>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</si>
  <si>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</si>
  <si>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</si>
  <si>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</si>
  <si>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</si>
  <si>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</si>
  <si>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</si>
  <si>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</si>
  <si>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</si>
  <si>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</si>
  <si>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</si>
  <si>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</si>
  <si>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</si>
  <si>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</si>
  <si>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</si>
  <si>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</si>
  <si>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</si>
  <si>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</si>
  <si>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</si>
  <si>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</si>
  <si>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</si>
  <si>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</si>
  <si>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</si>
  <si>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</si>
  <si>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</si>
  <si>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</si>
  <si>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</si>
  <si>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</si>
  <si>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</si>
  <si>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</si>
  <si>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</si>
  <si>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</si>
  <si>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</si>
  <si>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</si>
  <si>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</si>
  <si>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</si>
  <si>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</si>
  <si>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</si>
  <si>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</si>
  <si>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</si>
  <si>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</si>
  <si>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</si>
  <si>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</si>
  <si>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</si>
  <si>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</si>
  <si>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</si>
  <si>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</si>
  <si>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</si>
  <si>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</si>
  <si>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</si>
  <si>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</si>
  <si>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</si>
  <si>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</si>
  <si>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</si>
  <si>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</si>
  <si>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</si>
  <si>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</si>
  <si>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</si>
  <si>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</si>
  <si>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</si>
  <si>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</si>
  <si>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</si>
  <si>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</si>
  <si>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</si>
  <si>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</si>
  <si>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</si>
  <si>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</si>
  <si>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</si>
  <si>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</si>
  <si>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</si>
  <si>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</si>
  <si>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</si>
  <si>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</si>
  <si>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</si>
  <si>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</si>
  <si>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</si>
  <si>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</si>
  <si>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</si>
  <si>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</si>
  <si>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</si>
  <si>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</si>
  <si>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</si>
  <si>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</si>
  <si>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</si>
  <si>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</si>
  <si>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</si>
  <si>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</si>
  <si>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</si>
  <si>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</si>
  <si>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</si>
  <si>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</si>
  <si>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</si>
  <si>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</si>
  <si>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</si>
  <si>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</si>
  <si>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</si>
  <si>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</si>
  <si>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</si>
  <si>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</si>
  <si>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</si>
  <si>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</si>
  <si>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</si>
  <si>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</si>
  <si>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</si>
  <si>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</si>
  <si>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</si>
  <si>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</si>
  <si>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</si>
  <si>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</si>
  <si>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</si>
  <si>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</si>
  <si>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</si>
  <si>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</si>
  <si>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</si>
  <si>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</si>
  <si>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</si>
  <si>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</si>
  <si>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</si>
  <si>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</si>
  <si>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</si>
  <si>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</si>
  <si>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</si>
  <si>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</si>
  <si>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</si>
  <si>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</si>
  <si>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</si>
  <si>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</si>
  <si>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</si>
  <si>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</si>
  <si>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</si>
  <si>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</si>
  <si>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</si>
  <si>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</si>
  <si>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</si>
  <si>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</si>
  <si>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</si>
  <si>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</si>
  <si>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</si>
  <si>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</si>
  <si>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</si>
  <si>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</si>
  <si>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</si>
  <si>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</si>
  <si>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</si>
  <si>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</si>
  <si>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</si>
  <si>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</si>
  <si>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</si>
  <si>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</si>
  <si>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</si>
  <si>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</si>
  <si>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</si>
  <si>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</si>
  <si>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</si>
  <si>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</si>
  <si>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</si>
  <si>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</si>
  <si>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</si>
  <si>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</si>
  <si>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</si>
  <si>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</si>
  <si>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</si>
  <si>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</si>
  <si>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</si>
  <si>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</si>
  <si>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</si>
  <si>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</si>
  <si>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</si>
  <si>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</si>
  <si>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</si>
  <si>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</si>
  <si>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</si>
  <si>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</si>
  <si>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</si>
  <si>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</si>
  <si>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</si>
  <si>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</si>
  <si>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</si>
  <si>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</si>
  <si>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</si>
  <si>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</si>
  <si>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</si>
  <si>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</si>
  <si>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</si>
  <si>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</si>
  <si>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</si>
  <si>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</si>
  <si>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</si>
  <si>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</si>
  <si>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</si>
  <si>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</si>
  <si>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</si>
  <si>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</si>
  <si>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</si>
  <si>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</si>
  <si>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</si>
  <si>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</si>
  <si>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</si>
  <si>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</si>
  <si>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</si>
  <si>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</si>
  <si>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</si>
  <si>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</si>
  <si>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</si>
  <si>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</si>
  <si>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</si>
  <si>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</si>
  <si>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</si>
  <si>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</si>
  <si>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</si>
  <si>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</si>
  <si>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</si>
  <si>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</si>
  <si>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</si>
  <si>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</si>
  <si>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</si>
  <si>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</si>
  <si>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</si>
  <si>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</si>
  <si>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</si>
  <si>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</si>
  <si>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</si>
  <si>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</si>
  <si>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</si>
  <si>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</si>
  <si>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</si>
  <si>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</si>
  <si>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</si>
  <si>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</si>
  <si>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</si>
  <si>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</si>
  <si>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</si>
  <si>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</si>
  <si>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</si>
  <si>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</si>
  <si>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</si>
  <si>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</si>
  <si>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</si>
  <si>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</si>
  <si>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</si>
  <si>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</si>
  <si>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</si>
  <si>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</si>
  <si>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</si>
  <si>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</si>
  <si>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</si>
  <si>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</si>
  <si>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</si>
  <si>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</si>
  <si>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</si>
  <si>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</si>
  <si>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</si>
  <si>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</si>
  <si>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</si>
  <si>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</si>
  <si>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</si>
  <si>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</si>
  <si>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</si>
  <si>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</si>
  <si>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</si>
  <si>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</si>
  <si>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</si>
  <si>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</si>
  <si>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</si>
  <si>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</si>
  <si>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</si>
  <si>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</si>
  <si>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</si>
  <si>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</si>
  <si>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</si>
  <si>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</si>
  <si>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</si>
  <si>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</si>
  <si>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</si>
  <si>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</si>
  <si>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</si>
  <si>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</si>
  <si>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</si>
  <si>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</si>
  <si>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</si>
  <si>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</si>
  <si>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</si>
  <si>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</si>
  <si>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</si>
  <si>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</si>
  <si>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</si>
  <si>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</si>
  <si>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</si>
  <si>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</si>
  <si>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</si>
  <si>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</si>
  <si>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</si>
  <si>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</si>
  <si>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</si>
  <si>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</si>
  <si>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</si>
  <si>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</si>
  <si>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</si>
  <si>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</si>
  <si>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</si>
  <si>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</si>
  <si>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</si>
  <si>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</si>
  <si>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</si>
  <si>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</si>
  <si>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</si>
  <si>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</si>
  <si>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</si>
  <si>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</si>
  <si>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</si>
  <si>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</si>
  <si>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</si>
  <si>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</si>
  <si>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</si>
  <si>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</si>
  <si>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</si>
  <si>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</si>
  <si>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</si>
  <si>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</si>
  <si>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</si>
  <si>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</si>
  <si>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</si>
  <si>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</si>
  <si>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</si>
  <si>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</si>
  <si>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</si>
  <si>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</si>
  <si>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</si>
  <si>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</si>
  <si>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</si>
  <si>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</si>
  <si>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</si>
  <si>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</si>
  <si>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</si>
  <si>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</si>
  <si>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</si>
  <si>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</si>
  <si>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</si>
  <si>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</si>
  <si>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</si>
  <si>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</si>
  <si>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</si>
  <si>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</si>
  <si>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</si>
  <si>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</si>
  <si>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</si>
  <si>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</si>
  <si>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</si>
  <si>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</si>
  <si>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</si>
  <si>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</si>
  <si>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</si>
  <si>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</si>
  <si>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</si>
  <si>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</si>
  <si>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</si>
  <si>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</si>
  <si>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</si>
  <si>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</si>
  <si>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</si>
  <si>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</si>
  <si>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</si>
  <si>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</si>
  <si>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</si>
  <si>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</si>
  <si>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</si>
  <si>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</si>
  <si>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</si>
  <si>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</si>
  <si>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</si>
  <si>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</si>
  <si>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</si>
  <si>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</si>
  <si>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</si>
  <si>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</si>
  <si>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</si>
  <si>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</si>
  <si>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</si>
  <si>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</si>
  <si>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</si>
  <si>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</si>
  <si>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</si>
  <si>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</si>
  <si>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</si>
  <si>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</si>
  <si>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</si>
  <si>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</si>
  <si>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</si>
  <si>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</si>
  <si>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</si>
  <si>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</si>
  <si>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</si>
  <si>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</si>
  <si>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</si>
  <si>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</si>
  <si>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</si>
  <si>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</si>
  <si>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</si>
  <si>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</si>
  <si>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</si>
  <si>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</si>
  <si>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</si>
  <si>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</si>
  <si>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</si>
  <si>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</si>
  <si>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</si>
  <si>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</si>
  <si>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</si>
  <si>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</si>
  <si>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</si>
  <si>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</si>
  <si>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</si>
  <si>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</si>
  <si>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</si>
  <si>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</si>
  <si>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</si>
  <si>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</si>
  <si>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</si>
  <si>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</si>
  <si>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</si>
  <si>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</si>
  <si>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</si>
  <si>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</si>
  <si>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</si>
  <si>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</si>
  <si>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</si>
  <si>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</si>
  <si>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</si>
  <si>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</si>
  <si>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</si>
  <si>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</si>
  <si>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</si>
  <si>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</si>
  <si>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</si>
  <si>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</si>
  <si>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</si>
  <si>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</si>
  <si>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</si>
  <si>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</si>
  <si>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</si>
  <si>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</si>
  <si>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</si>
  <si>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</si>
  <si>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</si>
  <si>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</si>
  <si>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</si>
  <si>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</si>
  <si>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</si>
  <si>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</si>
  <si>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</si>
  <si>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</si>
  <si>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</si>
  <si>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</si>
  <si>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</si>
  <si>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</si>
  <si>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</si>
  <si>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</si>
  <si>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</si>
  <si>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</si>
  <si>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</si>
  <si>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</si>
  <si>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</si>
  <si>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</si>
  <si>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</si>
  <si>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</si>
  <si>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</si>
  <si>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</si>
  <si>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</si>
  <si>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</si>
  <si>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</si>
  <si>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</si>
  <si>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</si>
  <si>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</si>
  <si>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</si>
  <si>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</si>
  <si>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</si>
  <si>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</si>
  <si>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</si>
  <si>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</si>
  <si>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</si>
  <si>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</si>
  <si>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</si>
  <si>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</si>
  <si>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</si>
  <si>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</si>
  <si>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</si>
  <si>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</si>
  <si>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</si>
  <si>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</si>
  <si>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</si>
  <si>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</si>
  <si>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</si>
  <si>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</si>
  <si>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</si>
  <si>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</si>
  <si>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</si>
  <si>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</si>
  <si>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</si>
  <si>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</si>
  <si>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</si>
  <si>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</si>
  <si>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</si>
  <si>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</si>
  <si>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</si>
  <si>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</si>
  <si>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</si>
  <si>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</si>
  <si>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</si>
  <si>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</si>
  <si>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</si>
  <si>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</si>
  <si>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</si>
  <si>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</si>
  <si>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</si>
  <si>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</si>
  <si>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</si>
  <si>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</si>
  <si>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</si>
  <si>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</si>
  <si>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</si>
  <si>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</si>
  <si>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</si>
  <si>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</si>
  <si>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</si>
  <si>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</si>
  <si>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</si>
  <si>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</si>
  <si>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</si>
  <si>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</si>
  <si>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</si>
  <si>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</si>
  <si>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</si>
  <si>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</si>
  <si>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</si>
  <si>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</si>
  <si>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</si>
  <si>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</si>
  <si>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</si>
  <si>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</si>
  <si>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</si>
  <si>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</si>
  <si>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</si>
  <si>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</si>
  <si>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</si>
  <si>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</si>
  <si>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</si>
  <si>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</si>
  <si>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</si>
  <si>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</si>
  <si>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</si>
  <si>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</si>
  <si>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</si>
  <si>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</si>
  <si>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</si>
  <si>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</si>
  <si>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</si>
  <si>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</si>
  <si>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</si>
  <si>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</si>
  <si>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</si>
  <si>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</si>
  <si>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</si>
  <si>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</si>
  <si>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</si>
  <si>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</si>
  <si>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</si>
  <si>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</si>
  <si>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</si>
  <si>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</si>
  <si>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</si>
  <si>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</si>
  <si>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</si>
  <si>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</si>
  <si>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</si>
  <si>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</si>
  <si>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</si>
  <si>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</si>
  <si>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</si>
  <si>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</si>
  <si>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</si>
  <si>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</si>
  <si>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</si>
  <si>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</si>
  <si>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</si>
  <si>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</si>
  <si>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</si>
  <si>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</si>
  <si>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</si>
  <si>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</si>
  <si>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</si>
  <si>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</si>
  <si>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</si>
  <si>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</si>
  <si>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</si>
  <si>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</si>
  <si>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</si>
  <si>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</si>
  <si>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</si>
  <si>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</si>
  <si>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</si>
  <si>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</si>
  <si>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</si>
  <si>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</si>
  <si>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</si>
  <si>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</si>
  <si>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</si>
  <si>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</si>
  <si>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</si>
  <si>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</si>
  <si>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</si>
  <si>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</si>
  <si>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</si>
  <si>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</si>
  <si>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</si>
  <si>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</si>
  <si>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</si>
  <si>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</si>
  <si>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</si>
  <si>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</si>
  <si>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</si>
  <si>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</si>
  <si>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</si>
  <si>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</si>
  <si>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</si>
  <si>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</si>
  <si>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</si>
  <si>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</si>
  <si>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</si>
  <si>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</si>
  <si>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</si>
  <si>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</si>
  <si>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</si>
  <si>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</si>
  <si>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</si>
  <si>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</si>
  <si>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</si>
  <si>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</si>
  <si>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</si>
  <si>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</si>
  <si>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</si>
  <si>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</si>
  <si>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</si>
  <si>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</si>
  <si>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</si>
  <si>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</si>
  <si>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</si>
  <si>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</si>
  <si>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</si>
  <si>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</si>
  <si>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</si>
  <si>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</si>
  <si>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</si>
  <si>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</si>
  <si>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</si>
  <si>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</si>
  <si>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</si>
  <si>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</si>
  <si>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</si>
  <si>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</si>
  <si>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</si>
  <si>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</si>
  <si>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</si>
  <si>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</si>
  <si>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</si>
  <si>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</si>
  <si>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</si>
  <si>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</si>
  <si>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</si>
  <si>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</si>
  <si>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</si>
  <si>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</si>
  <si>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</si>
  <si>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</si>
  <si>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</si>
  <si>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</si>
  <si>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</si>
  <si>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</si>
  <si>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</si>
  <si>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</si>
  <si>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</si>
  <si>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</si>
  <si>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</si>
  <si>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</si>
  <si>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</si>
  <si>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</si>
  <si>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</si>
  <si>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</si>
  <si>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</si>
  <si>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</si>
  <si>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</si>
  <si>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</si>
  <si>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</si>
  <si>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</si>
  <si>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</si>
  <si>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</si>
  <si>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</si>
  <si>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</si>
  <si>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</si>
  <si>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</si>
  <si>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</si>
  <si>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</si>
  <si>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</si>
  <si>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</si>
  <si>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</si>
  <si>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</si>
  <si>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</si>
  <si>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</si>
  <si>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</si>
  <si>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</si>
  <si>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</si>
  <si>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</si>
  <si>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</si>
  <si>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</si>
  <si>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</si>
  <si>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</si>
  <si>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</si>
  <si>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</si>
  <si>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</si>
  <si>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</si>
  <si>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</si>
  <si>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</si>
  <si>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</si>
  <si>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</si>
  <si>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</si>
  <si>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</si>
  <si>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</si>
  <si>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</si>
  <si>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</si>
  <si>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</si>
  <si>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</si>
  <si>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</si>
  <si>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</si>
  <si>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</si>
  <si>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</si>
  <si>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</si>
  <si>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</si>
  <si>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</si>
  <si>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</si>
  <si>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</si>
  <si>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</si>
  <si>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</si>
  <si>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</si>
  <si>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</si>
  <si>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</si>
  <si>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</si>
  <si>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</si>
  <si>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</si>
  <si>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</si>
  <si>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</si>
  <si>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</si>
  <si>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</si>
  <si>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</si>
  <si>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</si>
  <si>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</si>
  <si>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</si>
  <si>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</si>
  <si>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</si>
  <si>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</si>
  <si>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</si>
  <si>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</si>
  <si>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</si>
  <si>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</si>
  <si>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</si>
  <si>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</si>
  <si>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</si>
  <si>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</si>
  <si>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</si>
  <si>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</si>
  <si>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</si>
  <si>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</si>
  <si>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</si>
  <si>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</si>
  <si>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</si>
  <si>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</si>
  <si>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</si>
  <si>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</si>
  <si>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</si>
  <si>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</si>
  <si>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</si>
  <si>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</si>
  <si>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</si>
  <si>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</si>
  <si>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</si>
  <si>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</si>
  <si>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</si>
  <si>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</si>
  <si>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</si>
  <si>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</si>
  <si>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</si>
  <si>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</si>
  <si>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</si>
  <si>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</si>
  <si>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</si>
  <si>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</si>
  <si>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</si>
  <si>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</si>
  <si>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</si>
  <si>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</si>
  <si>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</si>
  <si>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</si>
  <si>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</si>
  <si>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</si>
  <si>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</si>
  <si>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</si>
  <si>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</si>
  <si>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</si>
  <si>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</si>
  <si>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</si>
  <si>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</si>
  <si>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</si>
  <si>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</si>
  <si>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</si>
  <si>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</si>
  <si>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</si>
  <si>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</si>
  <si>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</si>
  <si>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</si>
  <si>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</si>
  <si>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</si>
  <si>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</si>
  <si>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</si>
  <si>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</si>
  <si>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</si>
  <si>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</si>
  <si>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</si>
  <si>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</si>
  <si>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</si>
  <si>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</si>
  <si>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</si>
  <si>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</si>
  <si>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</si>
  <si>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</si>
  <si>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</si>
  <si>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</si>
  <si>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</si>
  <si>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</si>
  <si>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</si>
  <si>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</si>
  <si>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</si>
  <si>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</si>
  <si>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</si>
  <si>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</si>
  <si>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</si>
  <si>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</si>
  <si>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</si>
  <si>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</si>
  <si>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</si>
  <si>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</si>
  <si>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</si>
  <si>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</si>
  <si>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</si>
  <si>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</si>
  <si>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</si>
  <si>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</si>
  <si>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</si>
  <si>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</si>
  <si>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</si>
  <si>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</si>
  <si>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</si>
  <si>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</si>
  <si>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</si>
  <si>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</si>
  <si>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</si>
  <si>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</si>
  <si>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</si>
  <si>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</si>
  <si>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</si>
  <si>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</si>
  <si>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</si>
  <si>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</si>
  <si>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</si>
  <si>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</si>
  <si>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</si>
  <si>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</si>
  <si>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</si>
  <si>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</si>
  <si>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</si>
  <si>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</si>
  <si>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</si>
  <si>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</si>
  <si>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</si>
  <si>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</si>
  <si>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</si>
  <si>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</si>
  <si>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</si>
  <si>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</si>
  <si>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</si>
  <si>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</si>
  <si>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</si>
  <si>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</si>
  <si>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</si>
  <si>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</si>
  <si>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</si>
  <si>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</si>
  <si>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</si>
  <si>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</si>
  <si>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</si>
  <si>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</si>
  <si>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</si>
  <si>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</si>
  <si>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</si>
  <si>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</si>
  <si>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</si>
  <si>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</si>
  <si>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</si>
  <si>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</si>
  <si>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</si>
  <si>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</si>
  <si>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</si>
  <si>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</si>
  <si>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</si>
  <si>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</si>
  <si>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</si>
  <si>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</si>
  <si>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</si>
  <si>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</si>
  <si>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</si>
  <si>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</si>
  <si>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</si>
  <si>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</si>
  <si>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</si>
  <si>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</si>
  <si>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</si>
  <si>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</si>
  <si>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</si>
  <si>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</si>
  <si>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</si>
  <si>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</si>
  <si>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</si>
  <si>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</si>
  <si>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</si>
  <si>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</si>
  <si>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</si>
  <si>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</si>
  <si>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</si>
  <si>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</si>
  <si>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</si>
  <si>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</si>
  <si>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</si>
  <si>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</si>
  <si>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</si>
  <si>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</si>
  <si>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</si>
  <si>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</si>
  <si>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</si>
  <si>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</si>
  <si>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</si>
  <si>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</si>
  <si>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</si>
  <si>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</si>
  <si>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</si>
  <si>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</si>
  <si>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</si>
  <si>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</si>
  <si>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</si>
  <si>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</si>
  <si>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</si>
  <si>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</si>
  <si>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</si>
  <si>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</si>
  <si>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</si>
  <si>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</si>
  <si>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</si>
  <si>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</si>
  <si>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</si>
  <si>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</si>
  <si>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</si>
  <si>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</si>
  <si>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</si>
  <si>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</si>
  <si>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</si>
  <si>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</si>
  <si>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</si>
  <si>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</si>
  <si>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</si>
  <si>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</si>
  <si>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</si>
  <si>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</si>
  <si>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</si>
  <si>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</si>
  <si>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</si>
  <si>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</si>
  <si>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</si>
  <si>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</si>
  <si>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</si>
  <si>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</si>
  <si>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</si>
  <si>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</si>
  <si>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</si>
  <si>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</si>
  <si>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</si>
  <si>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</si>
  <si>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</si>
  <si>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</si>
  <si>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</si>
  <si>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</si>
  <si>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</si>
  <si>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</si>
  <si>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</si>
  <si>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</si>
  <si>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</si>
  <si>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</si>
  <si>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</si>
  <si>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</si>
  <si>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</si>
  <si>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</si>
  <si>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</si>
  <si>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</si>
  <si>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</si>
  <si>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</si>
  <si>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</si>
  <si>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</si>
  <si>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</si>
  <si>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</si>
  <si>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</si>
  <si>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</si>
  <si>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</si>
  <si>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</si>
  <si>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</si>
  <si>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</si>
  <si>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</si>
  <si>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</si>
  <si>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</si>
  <si>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</si>
  <si>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</si>
  <si>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</si>
  <si>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</si>
  <si>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</si>
  <si>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</si>
  <si>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</si>
  <si>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</si>
  <si>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</si>
  <si>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</si>
  <si>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</si>
  <si>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</si>
  <si>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</si>
  <si>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</si>
  <si>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</si>
  <si>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</si>
  <si>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</si>
  <si>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</si>
  <si>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</si>
  <si>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</si>
  <si>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</si>
  <si>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</si>
  <si>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</si>
  <si>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</si>
  <si>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</si>
  <si>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</si>
  <si>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</si>
  <si>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</si>
  <si>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</si>
  <si>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</si>
  <si>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</si>
  <si>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</si>
  <si>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</si>
  <si>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</si>
  <si>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</si>
  <si>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</si>
  <si>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</si>
  <si>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</si>
  <si>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</si>
  <si>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</si>
  <si>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</si>
  <si>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</si>
  <si>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</si>
  <si>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</si>
  <si>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</si>
  <si>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</si>
  <si>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</si>
  <si>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</si>
  <si>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</si>
  <si>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</si>
  <si>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</si>
  <si>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</si>
  <si>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</si>
  <si>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</si>
  <si>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</si>
  <si>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</si>
  <si>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</si>
  <si>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</si>
  <si>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</si>
  <si>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</si>
  <si>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</si>
  <si>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</si>
  <si>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</si>
  <si>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</si>
  <si>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</si>
  <si>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</si>
  <si>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</si>
  <si>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</si>
  <si>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</si>
  <si>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</si>
  <si>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</si>
  <si>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</si>
  <si>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</si>
  <si>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</si>
  <si>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</si>
  <si>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</si>
  <si>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</si>
  <si>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</si>
  <si>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</si>
  <si>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</si>
  <si>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</si>
  <si>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</si>
  <si>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</si>
  <si>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</si>
  <si>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</si>
  <si>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</si>
  <si>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</si>
  <si>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</si>
  <si>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</si>
  <si>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</si>
  <si>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</si>
  <si>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</si>
  <si>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</si>
  <si>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</si>
  <si>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</si>
  <si>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</si>
  <si>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</si>
  <si>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</si>
  <si>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</si>
  <si>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</si>
  <si>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</si>
  <si>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</si>
  <si>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</si>
  <si>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</si>
  <si>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</si>
  <si>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</si>
  <si>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</si>
  <si>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</si>
  <si>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</si>
  <si>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</si>
  <si>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</si>
  <si>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</si>
  <si>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</si>
  <si>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</si>
  <si>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</si>
  <si>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</si>
  <si>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</si>
  <si>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</si>
  <si>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</si>
  <si>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</si>
  <si>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</si>
  <si>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</si>
  <si>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</si>
  <si>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</si>
  <si>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</si>
  <si>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</si>
  <si>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</si>
  <si>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</si>
  <si>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</si>
  <si>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</si>
  <si>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</si>
  <si>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</si>
  <si>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</si>
  <si>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</si>
  <si>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</si>
  <si>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</si>
  <si>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</si>
  <si>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</si>
  <si>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</si>
  <si>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</si>
  <si>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</si>
  <si>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</si>
  <si>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</si>
  <si>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</si>
  <si>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</si>
  <si>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</si>
  <si>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</si>
  <si>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</si>
  <si>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</si>
  <si>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</si>
  <si>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</si>
  <si>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</si>
  <si>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</si>
  <si>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</si>
  <si>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</si>
  <si>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</si>
  <si>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</si>
  <si>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</si>
  <si>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</si>
  <si>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</si>
  <si>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</si>
  <si>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</si>
  <si>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</si>
  <si>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</si>
  <si>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</si>
  <si>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</si>
  <si>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</si>
  <si>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</si>
  <si>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</si>
  <si>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</si>
  <si>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</si>
  <si>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</si>
  <si>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</si>
  <si>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</si>
  <si>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</si>
  <si>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</si>
  <si>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</si>
  <si>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</si>
  <si>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</si>
  <si>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</si>
  <si>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</si>
  <si>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</si>
  <si>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</si>
  <si>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</si>
  <si>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</si>
  <si>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</si>
  <si>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</si>
  <si>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</si>
  <si>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</si>
  <si>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</si>
  <si>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</si>
  <si>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</si>
  <si>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</si>
  <si>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</si>
  <si>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</si>
  <si>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</si>
  <si>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</si>
  <si>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</si>
  <si>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</si>
  <si>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</si>
  <si>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</si>
  <si>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</si>
  <si>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</si>
  <si>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</si>
  <si>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</si>
  <si>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</si>
  <si>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</si>
  <si>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</si>
  <si>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</si>
  <si>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</si>
  <si>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</si>
  <si>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</si>
  <si>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</si>
  <si>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</si>
  <si>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</si>
  <si>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</si>
  <si>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</si>
  <si>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</si>
  <si>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</si>
  <si>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</si>
  <si>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</si>
  <si>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</si>
  <si>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</si>
  <si>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</si>
  <si>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</si>
  <si>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</si>
  <si>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</si>
  <si>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</si>
  <si>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</si>
  <si>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</si>
  <si>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</si>
  <si>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</si>
  <si>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</si>
  <si>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</si>
  <si>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</si>
  <si>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</si>
  <si>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</si>
  <si>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</si>
  <si>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</si>
  <si>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</si>
  <si>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</si>
  <si>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</si>
  <si>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</si>
  <si>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</si>
  <si>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</si>
  <si>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</si>
  <si>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</si>
  <si>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</si>
  <si>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</si>
  <si>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</si>
  <si>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</si>
  <si>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</si>
  <si>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</si>
  <si>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</si>
  <si>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</si>
  <si>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</si>
  <si>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</si>
  <si>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</si>
  <si>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</si>
  <si>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</si>
  <si>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</si>
  <si>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</si>
  <si>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</si>
  <si>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</si>
  <si>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</si>
  <si>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</si>
  <si>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</si>
  <si>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</si>
  <si>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</si>
  <si>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</si>
  <si>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</si>
  <si>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</si>
  <si>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</si>
  <si>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</si>
  <si>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</si>
  <si>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</si>
  <si>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</si>
  <si>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</si>
  <si>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</si>
  <si>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</si>
  <si>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</si>
  <si>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</si>
  <si>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</si>
  <si>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</si>
  <si>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</si>
  <si>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</si>
  <si>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</si>
  <si>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</si>
  <si>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</si>
  <si>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</si>
  <si>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</si>
  <si>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</si>
  <si>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</si>
  <si>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</si>
  <si>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</si>
  <si>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</si>
  <si>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</si>
  <si>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</si>
  <si>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</si>
  <si>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</si>
  <si>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</si>
  <si>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</si>
  <si>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</si>
  <si>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</si>
  <si>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</si>
  <si>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</si>
  <si>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</si>
  <si>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</si>
  <si>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</si>
  <si>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</si>
  <si>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</si>
  <si>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</si>
  <si>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</si>
  <si>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</si>
  <si>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</si>
  <si>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</si>
  <si>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</si>
  <si>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</si>
  <si>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</si>
  <si>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</si>
  <si>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</si>
  <si>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</si>
  <si>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</si>
  <si>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</si>
  <si>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</si>
  <si>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</si>
  <si>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</si>
  <si>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</si>
  <si>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</si>
  <si>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</si>
  <si>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</si>
  <si>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</si>
  <si>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</si>
  <si>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</si>
  <si>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</si>
  <si>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</si>
  <si>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</si>
  <si>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</si>
  <si>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</si>
  <si>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</si>
  <si>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</si>
  <si>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</si>
  <si>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</si>
  <si>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</si>
  <si>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</si>
  <si>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</si>
  <si>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</si>
  <si>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</si>
  <si>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</si>
  <si>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</si>
  <si>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</si>
  <si>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</si>
  <si>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</si>
  <si>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</si>
  <si>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</si>
  <si>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</si>
  <si>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</si>
  <si>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</si>
  <si>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</si>
  <si>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</si>
  <si>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</si>
  <si>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</si>
  <si>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</si>
  <si>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</si>
  <si>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</si>
  <si>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</si>
  <si>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</si>
  <si>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</si>
  <si>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</si>
  <si>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</si>
  <si>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</si>
  <si>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</si>
  <si>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</si>
  <si>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</si>
  <si>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</si>
  <si>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</si>
  <si>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</si>
  <si>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</si>
  <si>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</si>
  <si>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</si>
  <si>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</si>
  <si>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</si>
  <si>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</si>
  <si>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</si>
  <si>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</si>
  <si>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</si>
  <si>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</si>
  <si>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</si>
  <si>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</si>
  <si>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</si>
  <si>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</si>
  <si>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</si>
  <si>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</si>
  <si>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</si>
  <si>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</si>
  <si>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</si>
  <si>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</si>
  <si>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</si>
  <si>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</si>
  <si>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</si>
  <si>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</si>
  <si>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</si>
  <si>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</si>
  <si>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</si>
  <si>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</si>
  <si>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</si>
  <si>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</si>
  <si>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</si>
  <si>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</si>
  <si>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</si>
  <si>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</si>
  <si>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</si>
  <si>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</si>
  <si>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</si>
  <si>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</si>
  <si>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</si>
  <si>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</si>
  <si>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</si>
  <si>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</si>
  <si>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</si>
  <si>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</si>
  <si>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</si>
  <si>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</si>
  <si>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</si>
  <si>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</si>
  <si>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</si>
  <si>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</si>
  <si>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</si>
  <si>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</si>
  <si>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</si>
  <si>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</si>
  <si>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</si>
  <si>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</si>
  <si>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</si>
  <si>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</si>
  <si>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</si>
  <si>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</si>
  <si>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</si>
  <si>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</si>
  <si>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</si>
  <si>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</si>
  <si>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</si>
  <si>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</si>
  <si>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</si>
  <si>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</si>
  <si>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</si>
  <si>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</si>
  <si>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</si>
  <si>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</si>
  <si>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</si>
  <si>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</si>
  <si>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</si>
  <si>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</si>
  <si>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</si>
  <si>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</si>
  <si>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</si>
  <si>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</si>
  <si>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</si>
  <si>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</si>
  <si>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</si>
  <si>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</si>
  <si>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</si>
  <si>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</si>
  <si>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</si>
  <si>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</si>
  <si>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</si>
  <si>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</si>
  <si>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</si>
  <si>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</si>
  <si>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</si>
  <si>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</si>
  <si>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</si>
  <si>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</si>
  <si>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</si>
  <si>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</si>
  <si>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</si>
  <si>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</si>
  <si>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</si>
  <si>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</si>
  <si>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</si>
  <si>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</si>
  <si>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</si>
  <si>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</si>
  <si>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</si>
  <si>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</si>
  <si>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</si>
  <si>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</si>
  <si>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</si>
  <si>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</si>
  <si>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</si>
  <si>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</si>
  <si>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</si>
  <si>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</si>
  <si>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</si>
  <si>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</si>
  <si>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</si>
  <si>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</si>
  <si>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</si>
  <si>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</si>
  <si>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</si>
  <si>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</si>
  <si>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</si>
  <si>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</si>
  <si>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</si>
  <si>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</si>
  <si>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</si>
  <si>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</si>
  <si>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</si>
  <si>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</si>
  <si>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</si>
  <si>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</si>
  <si>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</si>
  <si>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</si>
  <si>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</si>
  <si>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</si>
  <si>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</si>
  <si>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</si>
  <si>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</si>
  <si>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</si>
  <si>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</si>
  <si>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</si>
  <si>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</si>
  <si>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</si>
  <si>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</si>
  <si>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</si>
  <si>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</si>
  <si>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</si>
  <si>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</si>
  <si>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</si>
  <si>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</si>
  <si>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</si>
  <si>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</si>
  <si>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</si>
  <si>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</si>
  <si>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</si>
  <si>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</si>
  <si>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</si>
  <si>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</si>
  <si>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</si>
  <si>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</si>
  <si>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</si>
  <si>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</si>
  <si>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</si>
  <si>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</si>
  <si>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</si>
  <si>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</si>
  <si>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</si>
  <si>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</si>
  <si>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</si>
  <si>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</si>
  <si>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</si>
  <si>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</si>
  <si>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</si>
  <si>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</si>
  <si>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</si>
  <si>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</si>
  <si>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</si>
  <si>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</si>
  <si>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</si>
  <si>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</si>
  <si>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</si>
  <si>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</si>
  <si>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</si>
  <si>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</si>
  <si>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</si>
  <si>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</si>
  <si>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</si>
  <si>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</si>
  <si>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</si>
  <si>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</si>
  <si>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</si>
  <si>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</si>
  <si>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</si>
  <si>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</si>
  <si>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</si>
  <si>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</si>
  <si>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</si>
  <si>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</si>
  <si>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</si>
  <si>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</si>
  <si>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</si>
  <si>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</si>
  <si>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</si>
  <si>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</si>
  <si>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</si>
  <si>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</si>
  <si>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</si>
  <si>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</si>
  <si>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</si>
  <si>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</si>
  <si>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</si>
  <si>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</si>
  <si>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</si>
  <si>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</si>
  <si>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</si>
  <si>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</si>
  <si>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</si>
  <si>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</si>
  <si>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</si>
  <si>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</si>
  <si>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</si>
  <si>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</si>
  <si>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</si>
  <si>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</si>
  <si>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</si>
  <si>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</si>
  <si>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</si>
  <si>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</si>
  <si>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</si>
  <si>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</si>
  <si>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</si>
  <si>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</si>
  <si>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</si>
  <si>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</si>
  <si>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</si>
  <si>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</si>
  <si>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</si>
  <si>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</si>
  <si>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</si>
  <si>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</si>
  <si>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</si>
  <si>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</si>
  <si>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</si>
  <si>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</si>
  <si>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</si>
  <si>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</si>
  <si>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</si>
  <si>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</si>
  <si>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</si>
  <si>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</si>
  <si>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</si>
  <si>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</si>
  <si>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</si>
  <si>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</si>
  <si>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</si>
  <si>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</si>
  <si>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</si>
  <si>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</si>
  <si>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</si>
  <si>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</si>
  <si>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</si>
  <si>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</si>
  <si>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</si>
  <si>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</si>
  <si>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</si>
  <si>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</si>
  <si>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</si>
  <si>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</si>
  <si>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</si>
  <si>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</si>
  <si>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</si>
  <si>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</si>
  <si>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</si>
  <si>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</si>
  <si>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</si>
  <si>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</si>
  <si>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</si>
  <si>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</si>
  <si>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</si>
  <si>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</si>
  <si>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</si>
  <si>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</si>
  <si>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</si>
  <si>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</si>
  <si>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</si>
  <si>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</si>
  <si>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</si>
  <si>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</si>
  <si>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</si>
  <si>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</si>
  <si>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</si>
  <si>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</si>
  <si>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</si>
  <si>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</si>
  <si>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</si>
  <si>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</si>
  <si>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</si>
  <si>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</si>
  <si>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</si>
  <si>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</si>
  <si>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</si>
  <si>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</si>
  <si>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</si>
  <si>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</si>
  <si>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</si>
  <si>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</si>
  <si>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</si>
  <si>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</si>
  <si>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</si>
  <si>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</si>
  <si>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</si>
  <si>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</si>
  <si>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</si>
  <si>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</si>
  <si>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</si>
  <si>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</si>
  <si>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</si>
  <si>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</si>
  <si>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</si>
  <si>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</si>
  <si>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</si>
  <si>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</si>
  <si>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</si>
  <si>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</si>
  <si>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</si>
  <si>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</si>
  <si>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</si>
  <si>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</si>
  <si>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</si>
  <si>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</si>
  <si>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</si>
  <si>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</si>
  <si>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</si>
  <si>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</si>
  <si>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</si>
  <si>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</si>
  <si>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</si>
  <si>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</si>
  <si>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</si>
  <si>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</si>
  <si>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</si>
  <si>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</si>
  <si>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</si>
  <si>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</si>
  <si>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</si>
  <si>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</si>
  <si>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</si>
  <si>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</si>
  <si>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</si>
  <si>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</si>
  <si>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</si>
  <si>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</si>
  <si>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</si>
  <si>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</si>
  <si>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</si>
  <si>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</si>
  <si>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</si>
  <si>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</si>
  <si>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</si>
  <si>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</si>
  <si>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</si>
  <si>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</si>
  <si>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</si>
  <si>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</si>
  <si>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</si>
  <si>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</si>
  <si>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</si>
  <si>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</si>
  <si>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</si>
  <si>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</si>
  <si>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</si>
  <si>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</si>
  <si>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</si>
  <si>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</si>
  <si>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</si>
  <si>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</si>
  <si>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</si>
  <si>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</si>
  <si>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</si>
  <si>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</si>
  <si>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</si>
  <si>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</si>
  <si>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</si>
  <si>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</si>
  <si>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</si>
  <si>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</si>
  <si>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</si>
  <si>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</si>
  <si>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</si>
  <si>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</si>
  <si>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</si>
  <si>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</si>
  <si>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</si>
  <si>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</si>
  <si>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</si>
  <si>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</si>
  <si>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</si>
  <si>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</si>
  <si>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</si>
  <si>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</si>
  <si>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</si>
  <si>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</si>
  <si>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</si>
  <si>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</si>
  <si>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</si>
  <si>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</si>
  <si>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</si>
  <si>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</si>
  <si>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</si>
  <si>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</si>
  <si>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</si>
  <si>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</si>
  <si>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</si>
  <si>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</si>
  <si>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</si>
  <si>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</si>
  <si>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</si>
  <si>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</si>
  <si>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</si>
  <si>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</si>
  <si>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</si>
  <si>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</si>
  <si>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</si>
  <si>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</si>
  <si>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</si>
  <si>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</si>
  <si>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</si>
  <si>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</si>
  <si>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</si>
  <si>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</si>
  <si>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</si>
  <si>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</si>
  <si>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</si>
  <si>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</si>
  <si>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</si>
  <si>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</si>
  <si>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</si>
  <si>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</si>
  <si>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</si>
  <si>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</si>
  <si>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</si>
  <si>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</si>
  <si>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</si>
  <si>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</si>
  <si>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</si>
  <si>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</si>
  <si>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</si>
  <si>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</si>
  <si>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</si>
  <si>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</si>
  <si>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</si>
  <si>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</si>
  <si>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</si>
  <si>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</si>
  <si>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</si>
  <si>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</si>
  <si>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</si>
  <si>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</si>
  <si>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</si>
  <si>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</si>
  <si>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</si>
  <si>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</si>
  <si>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</si>
  <si>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</si>
  <si>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</si>
  <si>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</si>
  <si>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</si>
  <si>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</si>
  <si>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</si>
  <si>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</si>
  <si>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</si>
  <si>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</si>
  <si>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</si>
  <si>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</si>
  <si>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</si>
  <si>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</si>
  <si>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</si>
  <si>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</si>
  <si>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</si>
  <si>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</si>
  <si>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</si>
  <si>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</si>
  <si>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</si>
  <si>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</si>
  <si>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</si>
  <si>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</si>
  <si>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</si>
  <si>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</si>
  <si>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</si>
  <si>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</si>
  <si>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</si>
  <si>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</si>
  <si>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</si>
  <si>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</si>
  <si>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</si>
  <si>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</si>
  <si>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</si>
  <si>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</si>
  <si>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</si>
  <si>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</si>
  <si>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</si>
  <si>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</si>
  <si>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</si>
  <si>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</si>
  <si>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</si>
  <si>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</si>
  <si>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</si>
  <si>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</si>
  <si>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</si>
  <si>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</si>
  <si>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</si>
  <si>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</si>
  <si>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</si>
  <si>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</si>
  <si>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</si>
  <si>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</si>
  <si>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</si>
  <si>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</si>
  <si>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</si>
  <si>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</si>
  <si>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</si>
  <si>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</si>
  <si>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</si>
  <si>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</si>
  <si>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</si>
  <si>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</si>
  <si>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</si>
  <si>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</si>
  <si>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</si>
  <si>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</si>
  <si>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</si>
  <si>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</si>
  <si>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</si>
  <si>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</si>
  <si>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</si>
  <si>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</si>
  <si>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</si>
  <si>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</si>
  <si>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</si>
  <si>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</si>
  <si>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</si>
  <si>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</si>
  <si>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</si>
  <si>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</si>
  <si>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</si>
  <si>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</si>
  <si>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</si>
  <si>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</si>
  <si>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</si>
  <si>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</si>
  <si>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</si>
  <si>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</si>
  <si>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</si>
  <si>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</si>
  <si>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</si>
  <si>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</si>
  <si>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</si>
  <si>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</si>
  <si>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</si>
  <si>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</si>
  <si>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</si>
  <si>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</si>
  <si>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</si>
  <si>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</si>
  <si>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</si>
  <si>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</si>
  <si>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</si>
  <si>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</si>
  <si>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</si>
  <si>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</si>
  <si>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</si>
  <si>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</si>
  <si>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</si>
  <si>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</si>
  <si>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</si>
  <si>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</si>
  <si>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</si>
  <si>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</si>
  <si>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</si>
  <si>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</si>
  <si>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</si>
  <si>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</si>
  <si>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</si>
  <si>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</si>
  <si>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</si>
  <si>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</si>
  <si>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</si>
  <si>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</si>
  <si>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</si>
  <si>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</si>
  <si>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</si>
  <si>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</si>
  <si>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</si>
  <si>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</si>
  <si>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</si>
  <si>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</si>
  <si>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</si>
  <si>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</si>
  <si>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</si>
  <si>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</si>
  <si>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</si>
  <si>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</si>
  <si>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</si>
  <si>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</si>
  <si>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</si>
  <si>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</si>
  <si>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</si>
  <si>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</si>
  <si>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</si>
  <si>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</si>
  <si>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</si>
  <si>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</si>
  <si>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</si>
  <si>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</si>
  <si>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</si>
  <si>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</si>
  <si>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</si>
  <si>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</si>
  <si>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</si>
  <si>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</si>
  <si>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</si>
  <si>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</si>
  <si>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</si>
  <si>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</si>
  <si>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</si>
  <si>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</si>
  <si>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</si>
  <si>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</si>
  <si>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</si>
  <si>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</si>
  <si>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</si>
  <si>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</si>
  <si>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</si>
  <si>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</si>
  <si>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</si>
  <si>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</si>
  <si>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</si>
  <si>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</si>
  <si>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</si>
  <si>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</si>
  <si>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</si>
  <si>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</si>
  <si>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</si>
  <si>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</si>
  <si>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</si>
  <si>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</si>
  <si>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</si>
  <si>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</si>
  <si>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</si>
  <si>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</si>
  <si>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</si>
  <si>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</si>
  <si>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</si>
  <si>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</si>
  <si>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</si>
  <si>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</si>
  <si>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</si>
  <si>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</si>
  <si>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</si>
  <si>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</si>
  <si>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</si>
  <si>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</si>
  <si>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</si>
  <si>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</si>
  <si>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</si>
  <si>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</si>
  <si>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</si>
  <si>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</si>
  <si>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</si>
  <si>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</si>
  <si>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</si>
  <si>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</si>
  <si>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</si>
  <si>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</si>
  <si>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</si>
  <si>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</si>
  <si>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</si>
  <si>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</si>
  <si>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</si>
  <si>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</si>
  <si>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</si>
  <si>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</si>
  <si>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</si>
  <si>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</si>
  <si>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</si>
  <si>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</si>
  <si>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</si>
  <si>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</si>
  <si>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</si>
  <si>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</si>
  <si>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</si>
  <si>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</si>
  <si>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</si>
  <si>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</si>
  <si>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</si>
  <si>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</si>
  <si>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</si>
  <si>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</si>
  <si>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</si>
  <si>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</si>
  <si>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</si>
  <si>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</si>
  <si>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</si>
  <si>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</si>
  <si>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</si>
  <si>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</si>
  <si>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</si>
  <si>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</si>
  <si>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</si>
  <si>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</si>
  <si>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</si>
  <si>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</si>
  <si>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</si>
  <si>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</si>
  <si>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</si>
  <si>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</si>
  <si>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</si>
  <si>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</si>
  <si>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</si>
  <si>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</si>
  <si>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</si>
  <si>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</si>
  <si>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</si>
  <si>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</si>
  <si>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</si>
  <si>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</si>
  <si>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</si>
  <si>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</si>
  <si>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</si>
  <si>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</si>
  <si>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</si>
  <si>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</si>
  <si>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</si>
  <si>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</si>
  <si>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</si>
  <si>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</si>
  <si>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</si>
  <si>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</si>
  <si>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</si>
  <si>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</si>
  <si>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</si>
  <si>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</si>
  <si>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</si>
  <si>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</si>
  <si>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</si>
  <si>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</si>
  <si>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</si>
  <si>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</si>
  <si>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</si>
  <si>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</si>
  <si>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</si>
  <si>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</si>
  <si>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</si>
  <si>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</si>
  <si>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</si>
  <si>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</si>
  <si>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</si>
  <si>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</si>
  <si>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</si>
  <si>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</si>
  <si>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</si>
  <si>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</si>
  <si>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</si>
  <si>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</si>
  <si>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</si>
  <si>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</si>
  <si>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</si>
  <si>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</si>
  <si>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</si>
  <si>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</si>
  <si>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</si>
  <si>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</si>
  <si>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</si>
  <si>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</si>
  <si>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</si>
  <si>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</si>
  <si>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</si>
  <si>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</si>
  <si>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</si>
  <si>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</si>
  <si>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</si>
  <si>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</si>
  <si>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</si>
  <si>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</si>
  <si>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</si>
  <si>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</si>
  <si>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</si>
  <si>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</si>
  <si>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</si>
  <si>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</si>
  <si>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</si>
  <si>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</si>
  <si>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</si>
  <si>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</si>
  <si>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</si>
  <si>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</si>
  <si>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</si>
  <si>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</si>
  <si>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</si>
  <si>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</si>
  <si>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</si>
  <si>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</si>
  <si>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</si>
  <si>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</si>
  <si>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</si>
  <si>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</si>
  <si>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</si>
  <si>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</si>
  <si>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</si>
  <si>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</si>
  <si>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</si>
  <si>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</si>
  <si>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</si>
  <si>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</si>
  <si>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</si>
  <si>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</si>
  <si>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</si>
  <si>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</si>
  <si>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</si>
  <si>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</si>
  <si>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</si>
  <si>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</si>
  <si>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</si>
  <si>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</si>
  <si>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</si>
  <si>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</si>
  <si>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</si>
  <si>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</si>
  <si>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</si>
  <si>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</si>
  <si>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</si>
  <si>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</si>
  <si>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</si>
  <si>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</si>
  <si>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</si>
  <si>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</si>
  <si>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</si>
  <si>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</si>
  <si>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</si>
  <si>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</si>
  <si>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</si>
  <si>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</si>
  <si>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</si>
  <si>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</si>
  <si>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</si>
  <si>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</si>
  <si>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</si>
  <si>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</si>
  <si>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</si>
  <si>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</si>
  <si>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</si>
  <si>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</si>
  <si>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</si>
  <si>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</si>
  <si>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</si>
  <si>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</si>
  <si>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</si>
  <si>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</si>
  <si>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</si>
  <si>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</si>
  <si>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</si>
  <si>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</si>
  <si>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</si>
  <si>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</si>
  <si>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</si>
  <si>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</si>
  <si>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</si>
  <si>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</si>
  <si>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</si>
  <si>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</si>
  <si>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</si>
  <si>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</si>
  <si>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</si>
  <si>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</si>
  <si>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</si>
  <si>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</si>
  <si>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</si>
  <si>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</si>
  <si>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</si>
  <si>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</si>
  <si>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</si>
  <si>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</si>
  <si>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</si>
  <si>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</si>
  <si>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</si>
  <si>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</si>
  <si>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</si>
  <si>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</si>
  <si>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</si>
  <si>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</si>
  <si>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</si>
  <si>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</si>
  <si>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</si>
  <si>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</si>
  <si>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</si>
  <si>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</si>
  <si>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</si>
  <si>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</si>
  <si>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</si>
  <si>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</si>
  <si>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</si>
  <si>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</si>
  <si>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</si>
  <si>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</si>
  <si>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</si>
  <si>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</si>
  <si>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</si>
  <si>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</si>
  <si>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</si>
  <si>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</si>
  <si>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</si>
  <si>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</si>
  <si>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</si>
  <si>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</si>
  <si>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</si>
  <si>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</si>
  <si>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</si>
  <si>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</si>
  <si>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</si>
  <si>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</si>
  <si>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</si>
  <si>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</si>
  <si>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</si>
  <si>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</si>
  <si>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</si>
  <si>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</si>
  <si>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</si>
  <si>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</si>
  <si>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</si>
  <si>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</si>
  <si>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</si>
  <si>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</si>
  <si>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</si>
  <si>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</si>
  <si>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</si>
  <si>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</si>
  <si>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</si>
  <si>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</si>
  <si>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</si>
  <si>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</si>
  <si>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</si>
  <si>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</si>
  <si>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</si>
  <si>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</si>
  <si>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</si>
  <si>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</si>
  <si>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</si>
  <si>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</si>
  <si>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</si>
  <si>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</si>
  <si>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</si>
  <si>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</si>
  <si>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</si>
  <si>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</si>
  <si>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</si>
  <si>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</si>
  <si>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</si>
  <si>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</si>
  <si>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</si>
  <si>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</si>
  <si>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</si>
  <si>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</si>
  <si>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</si>
  <si>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</si>
  <si>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</si>
  <si>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</si>
  <si>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</si>
  <si>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</si>
  <si>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</si>
  <si>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</si>
  <si>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</si>
  <si>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</si>
  <si>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</si>
  <si>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</si>
  <si>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</si>
  <si>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</si>
  <si>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</si>
  <si>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</si>
  <si>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</si>
  <si>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</si>
  <si>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</si>
  <si>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</si>
  <si>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</si>
  <si>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</si>
  <si>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</si>
  <si>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</si>
  <si>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</si>
  <si>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</si>
  <si>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</si>
  <si>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</si>
  <si>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</si>
  <si>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</si>
  <si>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</si>
  <si>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</si>
  <si>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</si>
  <si>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</si>
  <si>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</si>
  <si>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</si>
  <si>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</si>
  <si>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</si>
  <si>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</si>
  <si>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</si>
  <si>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</si>
  <si>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</si>
  <si>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</si>
  <si>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</si>
  <si>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</si>
  <si>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</si>
  <si>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</si>
  <si>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</si>
  <si>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</si>
  <si>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</si>
  <si>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</si>
  <si>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</si>
  <si>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</si>
  <si>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</si>
  <si>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</si>
  <si>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</si>
  <si>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</si>
  <si>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</si>
  <si>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</si>
  <si>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</si>
  <si>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</si>
  <si>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</si>
  <si>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</si>
  <si>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</si>
  <si>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</si>
  <si>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</si>
  <si>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</si>
  <si>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</si>
  <si>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</si>
  <si>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</si>
  <si>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</si>
  <si>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</si>
  <si>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</si>
  <si>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</si>
  <si>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</si>
  <si>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</si>
  <si>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</si>
  <si>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</si>
  <si>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</si>
  <si>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</si>
  <si>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</si>
  <si>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</si>
  <si>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</si>
  <si>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</si>
  <si>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</si>
  <si>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</si>
  <si>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</si>
  <si>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</si>
  <si>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</si>
  <si>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</si>
  <si>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</si>
  <si>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</si>
  <si>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</si>
  <si>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</si>
  <si>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</si>
  <si>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</si>
  <si>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</si>
  <si>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</si>
  <si>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</si>
  <si>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</si>
  <si>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</si>
  <si>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</si>
  <si>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</si>
  <si>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</si>
  <si>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</si>
  <si>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</si>
  <si>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</si>
  <si>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</si>
  <si>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</si>
  <si>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</si>
  <si>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</si>
  <si>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</si>
  <si>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</si>
  <si>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</si>
  <si>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</si>
  <si>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</si>
  <si>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</si>
  <si>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</si>
  <si>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</si>
  <si>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</si>
  <si>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</si>
  <si>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</si>
  <si>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</si>
  <si>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</si>
  <si>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</si>
  <si>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</si>
  <si>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</si>
  <si>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</si>
  <si>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</si>
  <si>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</si>
  <si>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</si>
  <si>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</si>
  <si>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</si>
  <si>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</si>
  <si>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</si>
  <si>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</si>
  <si>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</si>
  <si>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</si>
  <si>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</si>
  <si>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</si>
  <si>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</si>
  <si>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</si>
  <si>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</si>
  <si>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</si>
  <si>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</si>
  <si>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</si>
  <si>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</si>
  <si>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</si>
  <si>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</si>
  <si>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</si>
  <si>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</si>
  <si>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</si>
  <si>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</si>
  <si>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</si>
  <si>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</si>
  <si>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</si>
  <si>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</si>
  <si>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</si>
  <si>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</si>
  <si>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</si>
  <si>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</si>
  <si>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</si>
  <si>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</si>
  <si>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</si>
  <si>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</si>
  <si>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</si>
  <si>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</si>
  <si>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</si>
  <si>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</si>
  <si>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</si>
  <si>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</si>
  <si>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</si>
  <si>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</si>
  <si>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</si>
  <si>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</si>
  <si>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</si>
  <si>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</si>
  <si>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</si>
  <si>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</si>
  <si>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</si>
  <si>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</si>
  <si>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</si>
  <si>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</si>
  <si>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</si>
  <si>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</si>
  <si>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</si>
  <si>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</si>
  <si>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</si>
  <si>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</si>
  <si>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</si>
  <si>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</si>
  <si>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</si>
  <si>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</si>
  <si>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</si>
  <si>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</si>
  <si>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</si>
  <si>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</si>
  <si>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</si>
  <si>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</si>
  <si>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</si>
  <si>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</si>
  <si>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</si>
  <si>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</si>
  <si>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</si>
  <si>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</si>
  <si>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</si>
  <si>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</si>
  <si>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</si>
  <si>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</si>
  <si>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</si>
  <si>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</si>
  <si>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</si>
  <si>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</si>
  <si>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</si>
  <si>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</si>
  <si>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</si>
  <si>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</si>
  <si>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</si>
  <si>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</si>
  <si>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</si>
  <si>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</si>
  <si>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</si>
  <si>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</si>
  <si>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</si>
  <si>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</si>
  <si>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</si>
  <si>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</si>
  <si>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</si>
  <si>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</si>
  <si>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</si>
  <si>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</si>
  <si>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</si>
  <si>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</si>
  <si>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</si>
  <si>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</si>
  <si>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</si>
  <si>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</si>
  <si>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</si>
  <si>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</si>
  <si>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</si>
  <si>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</si>
  <si>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</si>
  <si>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</si>
  <si>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</si>
  <si>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</si>
  <si>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</si>
  <si>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</si>
  <si>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</si>
  <si>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</si>
  <si>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</si>
  <si>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</si>
  <si>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</si>
  <si>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</si>
  <si>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</si>
  <si>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</si>
  <si>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</si>
  <si>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</si>
  <si>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</si>
  <si>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</si>
  <si>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</si>
  <si>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</si>
  <si>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</si>
  <si>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</si>
  <si>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</si>
  <si>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</si>
  <si>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</si>
  <si>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</si>
  <si>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</si>
  <si>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</si>
  <si>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</si>
  <si>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</si>
  <si>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</si>
  <si>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</si>
  <si>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</si>
  <si>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</si>
  <si>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</si>
  <si>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</si>
  <si>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</si>
  <si>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</si>
  <si>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</si>
  <si>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</si>
  <si>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</si>
  <si>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</si>
  <si>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</si>
  <si>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</si>
  <si>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</si>
  <si>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</si>
  <si>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</si>
  <si>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</si>
  <si>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</si>
  <si>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</si>
  <si>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</si>
  <si>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</si>
  <si>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</si>
  <si>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</si>
  <si>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</si>
  <si>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</si>
  <si>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</si>
  <si>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</si>
  <si>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</si>
  <si>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</si>
  <si>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</si>
  <si>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</si>
  <si>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</si>
  <si>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</si>
  <si>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</si>
  <si>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</si>
  <si>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</si>
  <si>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</si>
  <si>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</si>
  <si>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</si>
  <si>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</si>
  <si>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</si>
  <si>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</si>
  <si>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</si>
  <si>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</si>
  <si>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</si>
  <si>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</si>
  <si>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</si>
  <si>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</si>
  <si>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</si>
  <si>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</si>
  <si>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</si>
  <si>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</si>
  <si>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</si>
  <si>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</si>
  <si>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</si>
  <si>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</si>
  <si>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</si>
  <si>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</si>
  <si>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</si>
  <si>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</si>
  <si>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</si>
  <si>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</si>
  <si>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</si>
  <si>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</si>
  <si>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</si>
  <si>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</si>
  <si>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</si>
  <si>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</si>
  <si>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</si>
  <si>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</si>
  <si>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</si>
  <si>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</si>
  <si>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</si>
  <si>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</si>
  <si>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</si>
  <si>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</si>
  <si>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</si>
  <si>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</si>
  <si>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</si>
  <si>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</si>
  <si>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</si>
  <si>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</si>
  <si>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</si>
  <si>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</si>
  <si>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</si>
  <si>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</si>
  <si>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</si>
  <si>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</si>
  <si>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</si>
  <si>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</si>
  <si>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</si>
  <si>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</si>
  <si>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</si>
  <si>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</si>
  <si>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</si>
  <si>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</si>
  <si>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</si>
  <si>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</si>
  <si>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</si>
  <si>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</si>
  <si>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</si>
  <si>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</si>
  <si>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</si>
  <si>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</si>
  <si>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</si>
  <si>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</si>
  <si>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</si>
  <si>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</si>
  <si>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</si>
  <si>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</si>
  <si>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</si>
  <si>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</si>
  <si>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</si>
  <si>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</si>
  <si>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</si>
  <si>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</si>
  <si>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</si>
  <si>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</si>
  <si>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</si>
  <si>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</si>
  <si>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</si>
  <si>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</si>
  <si>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</si>
  <si>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</si>
  <si>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</si>
  <si>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</si>
  <si>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</si>
  <si>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</si>
  <si>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</si>
  <si>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</si>
  <si>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</si>
  <si>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</si>
  <si>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</si>
  <si>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</si>
  <si>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</si>
  <si>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</si>
  <si>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</si>
  <si>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</si>
  <si>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</si>
  <si>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</si>
  <si>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</si>
  <si>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</si>
  <si>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</si>
  <si>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</si>
  <si>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</si>
  <si>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</si>
  <si>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</si>
  <si>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</si>
  <si>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</si>
  <si>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</si>
  <si>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</si>
  <si>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</si>
  <si>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</si>
  <si>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</si>
  <si>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</si>
  <si>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</si>
  <si>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</si>
  <si>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</si>
  <si>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</si>
  <si>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</si>
  <si>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</si>
  <si>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</si>
  <si>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</si>
  <si>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</si>
  <si>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</si>
  <si>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</si>
  <si>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</si>
  <si>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</si>
  <si>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</si>
  <si>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</si>
  <si>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</si>
  <si>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</si>
  <si>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</si>
  <si>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</si>
  <si>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</si>
  <si>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</si>
  <si>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</si>
  <si>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</si>
  <si>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</si>
  <si>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</si>
  <si>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</si>
  <si>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</si>
  <si>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</si>
  <si>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</si>
  <si>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</si>
  <si>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</si>
  <si>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</si>
  <si>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</si>
  <si>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</si>
  <si>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</si>
  <si>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</si>
  <si>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</si>
  <si>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</si>
  <si>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</si>
  <si>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</si>
  <si>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</si>
  <si>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</si>
  <si>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</si>
  <si>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</si>
  <si>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</si>
  <si>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</si>
  <si>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</si>
  <si>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</si>
  <si>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</si>
  <si>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</si>
  <si>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</si>
  <si>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</si>
  <si>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</si>
  <si>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</si>
  <si>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</si>
  <si>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</si>
  <si>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</si>
  <si>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</si>
  <si>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</si>
  <si>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</si>
  <si>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</si>
  <si>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</si>
  <si>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</si>
  <si>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</si>
  <si>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</si>
  <si>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</si>
  <si>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</si>
  <si>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</si>
  <si>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</si>
  <si>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</si>
  <si>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</si>
  <si>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</si>
  <si>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</si>
  <si>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</si>
  <si>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</si>
  <si>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</si>
  <si>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</si>
  <si>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</si>
  <si>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</si>
  <si>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</si>
  <si>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</si>
  <si>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</si>
  <si>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</si>
  <si>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</si>
  <si>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</si>
  <si>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</si>
  <si>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</si>
  <si>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</si>
  <si>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</si>
  <si>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</si>
  <si>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</si>
  <si>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</si>
  <si>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</si>
  <si>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</si>
  <si>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</si>
  <si>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</si>
  <si>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</si>
  <si>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</si>
  <si>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</si>
  <si>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</si>
  <si>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</si>
  <si>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</si>
  <si>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</si>
  <si>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</si>
  <si>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</si>
  <si>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</si>
  <si>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</si>
  <si>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</si>
  <si>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</si>
  <si>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</si>
  <si>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</si>
  <si>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</si>
  <si>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</si>
  <si>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</si>
  <si>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</si>
  <si>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</si>
  <si>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</si>
  <si>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</si>
  <si>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</si>
  <si>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</si>
  <si>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</si>
  <si>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</si>
  <si>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</si>
  <si>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</si>
  <si>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</si>
  <si>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</si>
  <si>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</si>
  <si>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</si>
  <si>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</si>
  <si>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</si>
  <si>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</si>
  <si>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</si>
  <si>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</si>
  <si>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</si>
  <si>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</si>
  <si>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</si>
  <si>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</si>
  <si>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</si>
  <si>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</si>
  <si>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</si>
  <si>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</si>
  <si>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</si>
  <si>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</si>
  <si>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</si>
  <si>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</si>
  <si>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</si>
  <si>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</si>
  <si>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</si>
  <si>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</si>
  <si>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</si>
  <si>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</si>
  <si>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</si>
  <si>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</si>
  <si>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</si>
  <si>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</si>
  <si>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</si>
  <si>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</si>
  <si>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</si>
  <si>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</si>
  <si>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</si>
  <si>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</si>
  <si>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</si>
  <si>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</si>
  <si>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</si>
  <si>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</si>
  <si>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</si>
  <si>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</si>
  <si>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</si>
  <si>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</si>
  <si>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</si>
  <si>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</si>
  <si>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</si>
  <si>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</si>
  <si>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</si>
  <si>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</si>
  <si>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</si>
  <si>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</si>
  <si>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</si>
  <si>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</si>
  <si>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</si>
  <si>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</si>
  <si>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</si>
  <si>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</si>
  <si>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</si>
  <si>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</si>
  <si>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</si>
  <si>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</si>
  <si>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</si>
  <si>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</si>
  <si>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</si>
  <si>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</si>
  <si>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</si>
  <si>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</si>
  <si>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</si>
  <si>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</si>
  <si>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</si>
  <si>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</si>
  <si>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</si>
  <si>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</si>
  <si>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</si>
  <si>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</si>
  <si>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</si>
  <si>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</si>
  <si>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</si>
  <si>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</si>
  <si>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</si>
  <si>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</si>
  <si>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</si>
  <si>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</si>
  <si>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</si>
  <si>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</si>
  <si>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</si>
  <si>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</si>
  <si>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</si>
  <si>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</si>
  <si>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</si>
  <si>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</si>
  <si>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</si>
  <si>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</si>
  <si>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</si>
  <si>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</si>
  <si>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</si>
  <si>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</si>
  <si>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</si>
  <si>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</si>
  <si>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</si>
  <si>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</si>
  <si>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</si>
  <si>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</si>
  <si>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</si>
  <si>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</si>
  <si>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</si>
  <si>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</si>
  <si>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</si>
  <si>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</si>
  <si>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</si>
  <si>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</si>
  <si>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</si>
  <si>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</si>
  <si>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</si>
  <si>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</si>
  <si>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</si>
  <si>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</si>
  <si>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</si>
  <si>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</si>
  <si>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</si>
  <si>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</si>
  <si>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</si>
  <si>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</si>
  <si>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</si>
  <si>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</si>
  <si>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</si>
  <si>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</si>
  <si>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</si>
  <si>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</si>
  <si>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</si>
  <si>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</si>
  <si>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</si>
  <si>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</si>
  <si>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</si>
  <si>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</si>
  <si>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</si>
  <si>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</si>
  <si>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</si>
  <si>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</si>
  <si>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</si>
  <si>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</si>
  <si>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</si>
  <si>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</si>
  <si>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</si>
  <si>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</si>
  <si>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</si>
  <si>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</si>
  <si>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</si>
  <si>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</si>
  <si>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</si>
  <si>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</si>
  <si>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</si>
  <si>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</si>
  <si>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</si>
  <si>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</si>
  <si>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</si>
  <si>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</si>
  <si>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</si>
  <si>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</si>
  <si>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</si>
  <si>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</si>
  <si>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</si>
  <si>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</si>
  <si>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</si>
  <si>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</si>
  <si>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</si>
  <si>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</si>
  <si>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</si>
  <si>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</si>
  <si>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</si>
  <si>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</si>
  <si>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</si>
  <si>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</si>
  <si>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</si>
  <si>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</si>
  <si>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</si>
  <si>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</si>
  <si>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</si>
  <si>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</si>
  <si>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</si>
  <si>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</si>
  <si>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</si>
  <si>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</si>
  <si>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</si>
  <si>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</si>
  <si>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</si>
  <si>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</si>
  <si>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</si>
  <si>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</si>
  <si>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</si>
  <si>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</si>
  <si>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</si>
  <si>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</si>
  <si>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</si>
  <si>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</si>
  <si>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</si>
  <si>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</si>
  <si>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</si>
  <si>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</si>
  <si>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</si>
  <si>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</si>
  <si>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</si>
  <si>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</si>
  <si>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</si>
  <si>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</si>
  <si>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</si>
  <si>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</si>
  <si>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</si>
  <si>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</si>
  <si>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</si>
  <si>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</si>
  <si>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</si>
  <si>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</si>
  <si>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</si>
  <si>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</si>
  <si>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</si>
  <si>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</si>
  <si>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</si>
  <si>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</si>
  <si>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</si>
  <si>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</si>
  <si>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</si>
  <si>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</si>
  <si>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</si>
  <si>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</si>
  <si>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</si>
  <si>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</si>
  <si>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</si>
  <si>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</si>
  <si>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</si>
  <si>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</si>
  <si>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</si>
  <si>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</si>
  <si>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</si>
  <si>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</si>
  <si>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</si>
  <si>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</si>
  <si>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</si>
  <si>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</si>
  <si>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</si>
  <si>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</si>
  <si>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</si>
  <si>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</si>
  <si>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</si>
  <si>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</si>
  <si>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</si>
  <si>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</si>
  <si>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</si>
  <si>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</si>
  <si>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</si>
  <si>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</si>
  <si>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</si>
  <si>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</si>
  <si>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</si>
  <si>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</si>
  <si>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</si>
  <si>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</si>
  <si>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</si>
  <si>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</si>
  <si>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</si>
  <si>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</si>
  <si>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</si>
  <si>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</si>
  <si>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</si>
  <si>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</si>
  <si>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</si>
  <si>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</si>
  <si>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</si>
  <si>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</si>
  <si>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</si>
  <si>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</si>
  <si>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</si>
  <si>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</si>
  <si>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</si>
  <si>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</si>
  <si>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</si>
  <si>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</si>
  <si>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</si>
  <si>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</si>
  <si>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</si>
  <si>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</si>
  <si>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</si>
  <si>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</si>
  <si>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</si>
  <si>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</si>
  <si>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</si>
  <si>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</si>
  <si>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</si>
  <si>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</si>
  <si>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</si>
  <si>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</si>
  <si>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</si>
  <si>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</si>
  <si>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</si>
  <si>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</si>
  <si>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</si>
  <si>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</si>
  <si>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</si>
  <si>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</si>
  <si>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</si>
  <si>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</si>
  <si>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</si>
  <si>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</si>
  <si>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</si>
  <si>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</si>
  <si>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</si>
  <si>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</si>
  <si>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</si>
  <si>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</si>
  <si>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</si>
  <si>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</si>
  <si>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</si>
  <si>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</si>
  <si>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</si>
  <si>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</si>
  <si>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</si>
  <si>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</si>
  <si>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</si>
  <si>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</si>
  <si>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</si>
  <si>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</si>
  <si>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</si>
  <si>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</si>
  <si>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</si>
  <si>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</si>
  <si>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</si>
  <si>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</si>
  <si>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</si>
  <si>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</si>
  <si>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</si>
  <si>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</si>
  <si>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</si>
  <si>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</si>
  <si>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</si>
  <si>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</si>
  <si>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</si>
  <si>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</si>
  <si>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</si>
  <si>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</si>
  <si>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</si>
  <si>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</si>
  <si>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</si>
  <si>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</si>
  <si>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</si>
  <si>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</si>
  <si>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</si>
  <si>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</si>
  <si>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</si>
  <si>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</si>
  <si>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</si>
  <si>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</si>
  <si>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</si>
  <si>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</si>
  <si>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</si>
  <si>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</si>
  <si>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</si>
  <si>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</si>
  <si>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</si>
  <si>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</si>
  <si>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</si>
  <si>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</si>
  <si>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</si>
  <si>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</si>
  <si>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</si>
  <si>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</si>
  <si>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</si>
  <si>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</si>
  <si>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</si>
  <si>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</si>
  <si>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</si>
  <si>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</si>
  <si>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</si>
  <si>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</si>
  <si>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</si>
  <si>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</si>
  <si>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</si>
  <si>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</si>
  <si>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</si>
  <si>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</si>
  <si>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</si>
  <si>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</si>
  <si>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</si>
  <si>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</si>
  <si>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</si>
  <si>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</si>
  <si>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</si>
  <si>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</si>
  <si>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</si>
  <si>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</si>
  <si>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</si>
  <si>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</si>
  <si>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</si>
  <si>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</si>
  <si>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</si>
  <si>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</si>
  <si>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</si>
  <si>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</si>
  <si>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</si>
  <si>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</si>
  <si>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</si>
  <si>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</si>
  <si>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</si>
  <si>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</si>
  <si>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</si>
  <si>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</si>
  <si>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</si>
  <si>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</si>
  <si>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</si>
  <si>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</si>
  <si>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</si>
  <si>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</si>
  <si>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</si>
  <si>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</si>
  <si>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</si>
  <si>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</si>
  <si>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</si>
  <si>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</si>
  <si>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</si>
  <si>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</si>
  <si>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</si>
  <si>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</si>
  <si>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</si>
  <si>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</si>
  <si>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</si>
  <si>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</si>
  <si>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</si>
  <si>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</si>
  <si>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</si>
  <si>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</si>
  <si>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</si>
  <si>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</si>
  <si>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</si>
  <si>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</si>
  <si>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</si>
  <si>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</si>
  <si>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</si>
  <si>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</si>
  <si>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</si>
  <si>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</si>
  <si>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</si>
  <si>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</si>
  <si>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</si>
  <si>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</si>
  <si>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</si>
  <si>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</si>
  <si>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</si>
  <si>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</si>
  <si>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</si>
  <si>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</si>
  <si>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</si>
  <si>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</si>
  <si>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</si>
  <si>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</si>
  <si>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</si>
  <si>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</si>
  <si>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</si>
  <si>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</si>
  <si>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</si>
  <si>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</si>
  <si>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</si>
  <si>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</si>
  <si>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</si>
  <si>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</si>
  <si>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</si>
  <si>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</si>
  <si>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</si>
  <si>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</si>
  <si>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</si>
  <si>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</si>
  <si>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</si>
  <si>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</si>
  <si>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</si>
  <si>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</si>
  <si>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</si>
  <si>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</si>
  <si>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</si>
  <si>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</si>
  <si>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</si>
  <si>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</si>
  <si>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</si>
  <si>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</si>
  <si>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</si>
  <si>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</si>
  <si>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</si>
  <si>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</si>
  <si>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</si>
  <si>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</si>
  <si>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</si>
  <si>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</si>
  <si>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</si>
  <si>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</si>
  <si>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</si>
  <si>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</si>
  <si>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</si>
  <si>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</si>
  <si>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</si>
  <si>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</si>
  <si>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</si>
  <si>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</si>
  <si>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</si>
  <si>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</si>
  <si>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</si>
  <si>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</si>
  <si>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</si>
  <si>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</si>
  <si>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</si>
  <si>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</si>
  <si>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</si>
  <si>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</si>
  <si>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</si>
  <si>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</si>
  <si>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</si>
  <si>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</si>
  <si>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</si>
  <si>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</si>
  <si>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</si>
  <si>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</si>
  <si>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</si>
  <si>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</si>
  <si>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</si>
  <si>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</si>
  <si>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</si>
  <si>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</si>
  <si>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</si>
  <si>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</si>
  <si>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</si>
  <si>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</si>
  <si>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</si>
  <si>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</si>
  <si>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</si>
  <si>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</si>
  <si>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</si>
  <si>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</si>
  <si>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</si>
  <si>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</si>
  <si>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</si>
  <si>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</si>
  <si>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</si>
  <si>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</si>
  <si>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</si>
  <si>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</si>
  <si>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</si>
  <si>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</si>
  <si>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</si>
  <si>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</si>
  <si>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</si>
  <si>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</si>
  <si>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</si>
  <si>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</si>
  <si>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</si>
  <si>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</si>
  <si>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</si>
  <si>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</si>
  <si>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</si>
  <si>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</si>
  <si>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</si>
  <si>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</si>
  <si>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</si>
  <si>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</si>
  <si>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</si>
  <si>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</si>
  <si>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</si>
  <si>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</si>
  <si>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</si>
  <si>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</si>
  <si>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</si>
  <si>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</si>
  <si>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</si>
  <si>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</si>
  <si>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</si>
  <si>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</si>
  <si>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</si>
  <si>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</si>
  <si>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</si>
  <si>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</si>
  <si>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</si>
  <si>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</si>
  <si>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</si>
  <si>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</si>
  <si>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</si>
  <si>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</si>
  <si>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</si>
  <si>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</si>
  <si>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</si>
  <si>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</si>
  <si>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</si>
  <si>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</si>
  <si>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</si>
  <si>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</si>
  <si>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</si>
  <si>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</si>
  <si>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</si>
  <si>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</si>
  <si>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</si>
  <si>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</si>
  <si>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</si>
  <si>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</si>
  <si>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</si>
  <si>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</si>
  <si>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</si>
  <si>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</si>
  <si>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</si>
  <si>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</si>
  <si>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</si>
  <si>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</si>
  <si>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</si>
  <si>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</si>
  <si>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</si>
  <si>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</si>
  <si>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</si>
  <si>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</si>
  <si>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</si>
  <si>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</si>
  <si>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</si>
  <si>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</si>
  <si>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</si>
  <si>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</si>
  <si>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</si>
  <si>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</si>
  <si>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</si>
  <si>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</si>
  <si>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</si>
  <si>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</si>
  <si>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</si>
  <si>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</si>
  <si>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</si>
  <si>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</si>
  <si>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</si>
  <si>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</si>
  <si>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</si>
  <si>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</si>
  <si>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</si>
  <si>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</si>
  <si>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</si>
  <si>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</si>
  <si>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</si>
  <si>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</si>
  <si>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</si>
  <si>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</si>
  <si>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</si>
  <si>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</si>
  <si>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</si>
  <si>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</si>
  <si>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</si>
  <si>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</si>
  <si>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</si>
  <si>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</si>
  <si>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</si>
  <si>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</si>
  <si>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</si>
  <si>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</si>
  <si>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</si>
  <si>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</si>
  <si>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</si>
  <si>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</si>
  <si>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</si>
  <si>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</si>
  <si>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</si>
  <si>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</si>
  <si>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</si>
  <si>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</si>
  <si>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</si>
  <si>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</si>
  <si>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</si>
  <si>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</si>
  <si>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</si>
  <si>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</si>
  <si>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</si>
  <si>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</si>
  <si>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</si>
  <si>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</si>
  <si>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</si>
  <si>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</si>
  <si>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</si>
  <si>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</si>
  <si>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</si>
  <si>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</si>
  <si>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</si>
  <si>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</si>
  <si>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</si>
  <si>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</si>
  <si>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</si>
  <si>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</si>
  <si>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</si>
  <si>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</si>
  <si>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</si>
  <si>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</si>
  <si>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</si>
  <si>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</si>
  <si>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</si>
  <si>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</si>
  <si>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</si>
  <si>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</si>
  <si>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</si>
  <si>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</si>
  <si>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</si>
  <si>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</si>
  <si>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</si>
  <si>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</si>
  <si>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</si>
  <si>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</si>
  <si>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</si>
  <si>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</si>
  <si>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</si>
  <si>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</si>
  <si>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</si>
  <si>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</si>
  <si>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</si>
  <si>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</si>
  <si>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</si>
  <si>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</si>
  <si>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</si>
  <si>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</si>
  <si>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</si>
  <si>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</si>
  <si>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</si>
  <si>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</si>
  <si>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</si>
  <si>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</si>
  <si>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</si>
  <si>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</si>
  <si>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</si>
  <si>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</si>
  <si>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</si>
  <si>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</si>
  <si>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</si>
  <si>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</si>
  <si>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</si>
  <si>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</si>
  <si>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</si>
  <si>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</si>
  <si>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</si>
  <si>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</si>
  <si>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</si>
  <si>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</si>
  <si>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</si>
  <si>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</si>
  <si>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</si>
  <si>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</si>
  <si>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</si>
  <si>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</si>
  <si>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</si>
  <si>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</si>
  <si>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</si>
  <si>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</si>
  <si>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</si>
  <si>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</si>
  <si>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</si>
  <si>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</si>
  <si>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</si>
  <si>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</si>
  <si>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</si>
  <si>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</si>
  <si>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</si>
  <si>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</si>
  <si>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</si>
  <si>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</si>
  <si>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</si>
  <si>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</si>
  <si>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</si>
  <si>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</si>
  <si>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</si>
  <si>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</si>
  <si>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</si>
  <si>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</si>
  <si>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</si>
  <si>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</si>
  <si>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</si>
  <si>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</si>
  <si>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</si>
  <si>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</si>
  <si>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</si>
  <si>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</si>
  <si>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</si>
  <si>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</si>
  <si>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</si>
  <si>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</si>
  <si>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</si>
  <si>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</si>
  <si>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</si>
  <si>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</si>
  <si>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</si>
  <si>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</si>
  <si>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</si>
  <si>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</si>
  <si>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</si>
  <si>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</si>
  <si>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</si>
  <si>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</si>
  <si>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</si>
  <si>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</si>
  <si>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</si>
  <si>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</si>
  <si>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</si>
  <si>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</si>
  <si>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</si>
  <si>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</si>
  <si>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</si>
  <si>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</si>
  <si>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</si>
  <si>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</si>
  <si>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</si>
  <si>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</si>
  <si>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</si>
  <si>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</si>
  <si>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</si>
  <si>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</si>
  <si>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</si>
  <si>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</si>
  <si>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</si>
  <si>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</si>
  <si>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</si>
  <si>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</si>
  <si>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</si>
  <si>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</si>
  <si>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</si>
  <si>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</si>
  <si>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</si>
  <si>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</si>
  <si>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</si>
  <si>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</si>
  <si>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</si>
  <si>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</si>
  <si>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</si>
  <si>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</si>
  <si>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</si>
  <si>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</si>
  <si>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</si>
  <si>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</si>
  <si>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</si>
  <si>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</si>
  <si>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</si>
  <si>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</si>
  <si>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</si>
  <si>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</si>
  <si>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</si>
  <si>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</si>
  <si>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</si>
  <si>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</si>
  <si>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</si>
  <si>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</si>
  <si>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</si>
  <si>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</si>
  <si>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</si>
  <si>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</si>
  <si>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</si>
  <si>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</si>
  <si>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</si>
  <si>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</si>
  <si>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</si>
  <si>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</si>
  <si>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</si>
  <si>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</si>
  <si>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</si>
  <si>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</si>
  <si>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</si>
  <si>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</si>
  <si>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</si>
  <si>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</si>
  <si>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</si>
  <si>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</si>
  <si>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</si>
  <si>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</si>
  <si>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</si>
  <si>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</si>
  <si>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</si>
  <si>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</si>
  <si>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</si>
  <si>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</si>
  <si>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</si>
  <si>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</si>
  <si>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</si>
  <si>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</si>
  <si>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</si>
  <si>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</si>
  <si>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</si>
  <si>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</si>
  <si>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</si>
  <si>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</si>
  <si>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</si>
  <si>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</si>
  <si>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</si>
  <si>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</si>
  <si>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</si>
  <si>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</si>
  <si>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</si>
  <si>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</si>
  <si>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</si>
  <si>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</si>
  <si>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</si>
  <si>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</si>
  <si>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</si>
  <si>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</si>
  <si>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</si>
  <si>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</si>
  <si>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</si>
  <si>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</si>
  <si>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</si>
  <si>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</si>
  <si>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</si>
  <si>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</si>
  <si>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</si>
  <si>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</si>
  <si>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</si>
  <si>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</si>
  <si>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</si>
  <si>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</si>
  <si>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</si>
  <si>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</si>
  <si>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</si>
  <si>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</si>
  <si>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</si>
  <si>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</si>
  <si>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</si>
  <si>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</si>
  <si>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</si>
  <si>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</si>
  <si>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</si>
  <si>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</si>
  <si>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</si>
  <si>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</si>
  <si>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</si>
  <si>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</si>
  <si>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</si>
  <si>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</si>
  <si>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</si>
  <si>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</si>
  <si>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</si>
  <si>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</si>
  <si>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</si>
  <si>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</si>
  <si>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</si>
  <si>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</si>
  <si>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</si>
  <si>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</si>
  <si>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</si>
  <si>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</si>
  <si>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</si>
  <si>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</si>
  <si>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</si>
  <si>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</si>
  <si>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</si>
  <si>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</si>
  <si>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</si>
  <si>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</si>
  <si>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</si>
  <si>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</si>
  <si>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</si>
  <si>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</si>
  <si>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</si>
  <si>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</si>
  <si>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</si>
  <si>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</si>
  <si>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</si>
  <si>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</si>
  <si>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</si>
  <si>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</si>
  <si>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</si>
  <si>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</si>
  <si>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</si>
  <si>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</si>
  <si>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</si>
  <si>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</si>
  <si>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</si>
  <si>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</si>
  <si>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</si>
  <si>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</si>
  <si>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</si>
  <si>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</si>
  <si>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</si>
  <si>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</si>
  <si>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</si>
  <si>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</si>
  <si>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</si>
  <si>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</si>
  <si>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</si>
  <si>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</si>
  <si>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</si>
  <si>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</si>
  <si>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</si>
  <si>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</si>
  <si>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</si>
  <si>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</si>
  <si>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</si>
  <si>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</si>
  <si>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</si>
  <si>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</si>
  <si>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</si>
  <si>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</si>
  <si>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</si>
  <si>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</si>
  <si>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</si>
  <si>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</si>
  <si>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</si>
  <si>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</si>
  <si>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</si>
  <si>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</si>
  <si>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</si>
  <si>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</si>
  <si>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</si>
  <si>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</si>
  <si>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</si>
  <si>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</si>
  <si>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</si>
  <si>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</si>
  <si>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</si>
  <si>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</si>
  <si>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</si>
  <si>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</si>
  <si>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</si>
  <si>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</si>
  <si>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</si>
  <si>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</si>
  <si>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</si>
  <si>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</si>
  <si>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</si>
  <si>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</si>
  <si>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</si>
  <si>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</si>
  <si>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</si>
  <si>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</si>
  <si>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</si>
  <si>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</si>
  <si>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</si>
  <si>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</si>
  <si>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</si>
  <si>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</si>
  <si>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</si>
  <si>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</si>
  <si>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</si>
  <si>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</si>
  <si>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</si>
  <si>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</si>
  <si>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</si>
  <si>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</si>
  <si>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</si>
  <si>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</si>
  <si>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</si>
  <si>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</si>
  <si>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</si>
  <si>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</si>
  <si>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</si>
  <si>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</si>
  <si>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</si>
  <si>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</si>
  <si>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</si>
  <si>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</si>
  <si>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</si>
  <si>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</si>
  <si>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</si>
  <si>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</si>
  <si>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</si>
  <si>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</si>
  <si>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</si>
  <si>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</si>
  <si>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</si>
  <si>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</si>
  <si>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</si>
  <si>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</si>
  <si>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</si>
  <si>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</si>
  <si>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</si>
  <si>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</si>
  <si>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</si>
  <si>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</si>
  <si>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</si>
  <si>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</si>
  <si>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</si>
  <si>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</si>
  <si>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</si>
  <si>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</si>
  <si>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</si>
  <si>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</si>
  <si>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</si>
  <si>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</si>
  <si>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</si>
  <si>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</si>
  <si>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</si>
  <si>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</si>
  <si>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</si>
  <si>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</si>
  <si>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</si>
  <si>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</si>
  <si>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</si>
  <si>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</si>
  <si>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</si>
  <si>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</si>
  <si>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</si>
  <si>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</si>
  <si>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</si>
  <si>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</si>
  <si>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</si>
  <si>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</si>
  <si>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</si>
  <si>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</si>
  <si>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</si>
  <si>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</si>
  <si>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</si>
  <si>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</si>
  <si>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</si>
  <si>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</si>
  <si>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</si>
  <si>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</si>
  <si>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</si>
  <si>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</si>
  <si>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</si>
  <si>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</si>
  <si>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</si>
  <si>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</si>
  <si>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</si>
  <si>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</si>
  <si>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</si>
  <si>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</si>
  <si>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</si>
  <si>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</si>
  <si>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</si>
  <si>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</si>
  <si>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</si>
  <si>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</si>
  <si>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</si>
  <si>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</si>
  <si>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</si>
  <si>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</si>
  <si>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</si>
  <si>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</si>
  <si>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</si>
  <si>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</si>
  <si>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</si>
  <si>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</si>
  <si>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</si>
  <si>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</si>
  <si>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</si>
  <si>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</si>
  <si>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</si>
  <si>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</si>
  <si>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</si>
  <si>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</si>
  <si>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</si>
  <si>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</si>
  <si>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</si>
  <si>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</si>
  <si>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</si>
  <si>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</si>
  <si>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</si>
  <si>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</si>
  <si>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</si>
  <si>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</si>
  <si>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</si>
  <si>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</si>
  <si>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</si>
  <si>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</si>
  <si>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</si>
  <si>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</si>
  <si>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</si>
  <si>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</si>
  <si>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</si>
  <si>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</si>
  <si>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</si>
  <si>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</si>
  <si>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</si>
  <si>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</si>
  <si>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</si>
  <si>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</si>
  <si>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</si>
  <si>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</si>
  <si>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</si>
  <si>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</si>
  <si>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</si>
  <si>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</si>
  <si>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</si>
  <si>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</si>
  <si>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</si>
  <si>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</si>
  <si>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</si>
  <si>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</si>
  <si>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</si>
  <si>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</si>
  <si>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</si>
  <si>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</si>
  <si>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</si>
  <si>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</si>
  <si>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</si>
  <si>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</si>
  <si>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</si>
  <si>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</si>
  <si>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</si>
  <si>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</si>
  <si>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</si>
  <si>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</si>
  <si>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</si>
  <si>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</si>
  <si>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</si>
  <si>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</si>
  <si>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</si>
  <si>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</si>
  <si>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</si>
  <si>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</si>
  <si>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</si>
  <si>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</si>
  <si>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</si>
  <si>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</si>
  <si>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</si>
  <si>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</si>
  <si>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</si>
  <si>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</si>
  <si>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</si>
  <si>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</si>
  <si>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</si>
  <si>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</si>
  <si>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</si>
  <si>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</si>
  <si>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</si>
  <si>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</si>
  <si>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</si>
  <si>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</si>
  <si>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</si>
  <si>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</si>
  <si>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</si>
  <si>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</si>
  <si>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</si>
  <si>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</si>
  <si>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</si>
  <si>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</si>
  <si>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</si>
  <si>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</si>
  <si>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</si>
  <si>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</si>
  <si>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</si>
  <si>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</si>
  <si>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</si>
  <si>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</si>
  <si>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</si>
  <si>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</si>
  <si>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</si>
  <si>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</si>
  <si>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</si>
  <si>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</si>
  <si>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</si>
  <si>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</si>
  <si>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</si>
  <si>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</si>
  <si>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</si>
  <si>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</si>
  <si>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</si>
  <si>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</si>
  <si>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</si>
  <si>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</si>
  <si>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</si>
  <si>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</si>
  <si>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</si>
  <si>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</si>
  <si>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</si>
  <si>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</si>
  <si>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</si>
  <si>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</si>
  <si>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</si>
  <si>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</si>
  <si>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</si>
  <si>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</si>
  <si>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</si>
  <si>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</si>
  <si>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</si>
  <si>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</si>
  <si>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</si>
  <si>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</si>
  <si>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</si>
  <si>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</si>
  <si>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</si>
  <si>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</si>
  <si>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</si>
  <si>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</si>
  <si>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</si>
  <si>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</si>
  <si>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</si>
  <si>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</si>
  <si>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</si>
  <si>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</si>
  <si>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</si>
  <si>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</si>
  <si>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</si>
  <si>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</si>
  <si>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</si>
  <si>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</si>
  <si>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</si>
  <si>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</si>
  <si>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</si>
  <si>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</si>
  <si>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</si>
  <si>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</si>
  <si>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</si>
  <si>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</si>
  <si>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</si>
  <si>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</si>
  <si>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</si>
  <si>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</si>
  <si>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</si>
  <si>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</si>
  <si>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</si>
  <si>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</si>
  <si>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</si>
  <si>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</si>
  <si>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</si>
  <si>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</si>
  <si>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</si>
  <si>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</si>
  <si>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</si>
  <si>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</si>
  <si>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</si>
  <si>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</si>
  <si>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</si>
  <si>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</si>
  <si>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</si>
  <si>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</si>
  <si>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</si>
  <si>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</si>
  <si>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</si>
  <si>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</si>
  <si>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</si>
  <si>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</si>
  <si>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</si>
  <si>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</si>
  <si>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</si>
  <si>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</si>
  <si>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</si>
  <si>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</si>
  <si>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</si>
  <si>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</si>
  <si>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</si>
  <si>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</si>
  <si>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</si>
  <si>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</si>
  <si>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</si>
  <si>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</si>
  <si>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</si>
  <si>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</si>
  <si>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</si>
  <si>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</si>
  <si>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</si>
  <si>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</si>
  <si>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</si>
  <si>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</si>
  <si>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</si>
  <si>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</si>
  <si>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</si>
  <si>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</si>
  <si>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</si>
  <si>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</si>
  <si>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</si>
  <si>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</si>
  <si>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</si>
  <si>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</si>
  <si>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</si>
  <si>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</si>
  <si>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</si>
  <si>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</si>
  <si>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</si>
  <si>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</si>
  <si>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</si>
  <si>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</si>
  <si>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</si>
  <si>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</si>
  <si>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</si>
  <si>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</si>
  <si>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</si>
  <si>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</si>
  <si>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</si>
  <si>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</si>
  <si>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</si>
  <si>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</si>
  <si>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</si>
  <si>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</si>
  <si>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</si>
  <si>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</si>
  <si>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</si>
  <si>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</si>
  <si>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</si>
  <si>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</si>
  <si>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</si>
  <si>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</si>
  <si>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</si>
  <si>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</si>
  <si>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</si>
  <si>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</si>
  <si>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</si>
  <si>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</si>
  <si>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</si>
  <si>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</si>
  <si>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</si>
  <si>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</si>
  <si>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</si>
  <si>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</si>
  <si>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</si>
  <si>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</si>
  <si>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</si>
  <si>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</si>
  <si>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</si>
  <si>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</si>
  <si>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</si>
  <si>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</si>
  <si>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</si>
  <si>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</si>
  <si>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</si>
  <si>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</si>
  <si>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</si>
  <si>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</si>
  <si>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</si>
  <si>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</si>
  <si>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</si>
  <si>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</si>
  <si>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</si>
  <si>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</si>
  <si>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</si>
  <si>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</si>
  <si>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</si>
  <si>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</si>
  <si>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</si>
  <si>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</si>
  <si>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</si>
  <si>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</si>
  <si>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</si>
  <si>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</si>
  <si>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</si>
  <si>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</si>
  <si>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</si>
  <si>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</si>
  <si>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</si>
  <si>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</si>
  <si>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</si>
  <si>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</si>
  <si>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</si>
  <si>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</si>
  <si>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</si>
  <si>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</si>
  <si>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</si>
  <si>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</si>
  <si>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</si>
  <si>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</si>
  <si>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</si>
  <si>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</si>
  <si>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</si>
  <si>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</si>
  <si>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</si>
  <si>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</si>
  <si>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</si>
  <si>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</si>
  <si>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</si>
  <si>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</si>
  <si>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</si>
  <si>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</si>
  <si>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</si>
  <si>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</si>
  <si>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</si>
  <si>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</si>
  <si>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</si>
  <si>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</si>
  <si>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</si>
  <si>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</si>
  <si>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</si>
  <si>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</si>
  <si>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</si>
  <si>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</si>
  <si>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</si>
  <si>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</si>
  <si>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</si>
  <si>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</si>
  <si>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</si>
  <si>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</si>
  <si>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</si>
  <si>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</si>
  <si>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</si>
  <si>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</si>
  <si>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</si>
  <si>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</si>
  <si>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</si>
  <si>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</si>
  <si>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</si>
  <si>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</si>
  <si>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</si>
  <si>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</si>
  <si>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</si>
  <si>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</si>
  <si>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</si>
  <si>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</si>
  <si>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</si>
  <si>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</si>
  <si>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</si>
  <si>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</si>
  <si>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</si>
  <si>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</si>
  <si>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</si>
  <si>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</si>
  <si>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</si>
  <si>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</si>
  <si>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</si>
  <si>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</si>
  <si>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</si>
  <si>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</si>
  <si>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</si>
  <si>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</si>
  <si>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</si>
  <si>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</si>
  <si>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</si>
  <si>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</si>
  <si>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</si>
  <si>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</si>
  <si>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</si>
  <si>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</si>
  <si>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</si>
  <si>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</si>
  <si>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</si>
  <si>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</si>
  <si>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</si>
  <si>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</si>
  <si>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</si>
  <si>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</si>
  <si>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</si>
  <si>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</si>
  <si>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</si>
  <si>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</si>
  <si>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</si>
  <si>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</si>
  <si>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</si>
  <si>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</si>
  <si>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</si>
  <si>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</si>
  <si>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</si>
  <si>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</si>
  <si>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</si>
  <si>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</si>
  <si>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</si>
  <si>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</si>
  <si>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</si>
  <si>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</si>
  <si>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</si>
  <si>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</si>
  <si>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</si>
  <si>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</si>
  <si>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</si>
  <si>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</si>
  <si>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</si>
  <si>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</si>
  <si>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</si>
  <si>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</si>
  <si>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</si>
  <si>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</si>
  <si>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</si>
  <si>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</si>
  <si>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</si>
  <si>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</si>
  <si>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</si>
  <si>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</si>
  <si>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</si>
  <si>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</si>
  <si>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</si>
  <si>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</si>
  <si>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</si>
  <si>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</si>
  <si>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</si>
  <si>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</si>
  <si>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</si>
  <si>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</si>
  <si>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</si>
  <si>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</si>
  <si>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</si>
  <si>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</si>
  <si>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</si>
  <si>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</si>
  <si>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</si>
  <si>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</si>
  <si>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</si>
  <si>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</si>
  <si>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</si>
  <si>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</si>
  <si>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</si>
  <si>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</si>
  <si>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</si>
  <si>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</si>
  <si>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</si>
  <si>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</si>
  <si>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</si>
  <si>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</si>
  <si>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</si>
  <si>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</si>
  <si>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</si>
  <si>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</si>
  <si>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</si>
  <si>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</si>
  <si>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</si>
  <si>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</si>
  <si>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</si>
  <si>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</si>
  <si>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</si>
  <si>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</si>
  <si>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</si>
  <si>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</si>
  <si>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</si>
  <si>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</si>
  <si>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</si>
  <si>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</si>
  <si>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</si>
  <si>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</si>
  <si>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</si>
  <si>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</si>
  <si>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</si>
  <si>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</si>
  <si>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</si>
  <si>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</si>
  <si>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</si>
  <si>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</si>
  <si>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</si>
  <si>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</si>
  <si>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</si>
  <si>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</si>
  <si>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</si>
  <si>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</si>
  <si>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</si>
  <si>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</si>
  <si>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</si>
  <si>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</si>
  <si>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</si>
  <si>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</si>
  <si>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</si>
  <si>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</si>
  <si>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</si>
  <si>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</si>
  <si>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</si>
  <si>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</si>
  <si>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</si>
  <si>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</si>
  <si>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</si>
  <si>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</si>
  <si>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</si>
  <si>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</si>
  <si>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</si>
  <si>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</si>
  <si>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</si>
  <si>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</si>
  <si>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</si>
  <si>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</si>
  <si>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</si>
  <si>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</si>
  <si>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</si>
  <si>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</si>
  <si>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</si>
  <si>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</si>
  <si>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</si>
  <si>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</si>
  <si>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</si>
  <si>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</si>
  <si>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</si>
  <si>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</si>
  <si>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</si>
  <si>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</si>
  <si>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</si>
  <si>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</si>
  <si>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</si>
  <si>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</si>
  <si>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</si>
  <si>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</si>
  <si>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</si>
  <si>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</si>
  <si>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</si>
  <si>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</si>
  <si>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</si>
  <si>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</si>
  <si>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</si>
  <si>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</si>
  <si>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</si>
  <si>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</si>
  <si>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</si>
  <si>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</si>
  <si>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</si>
  <si>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</si>
  <si>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</si>
  <si>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</si>
  <si>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</si>
  <si>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</si>
  <si>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</si>
  <si>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</si>
  <si>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</si>
  <si>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</si>
  <si>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</si>
  <si>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</si>
  <si>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</si>
  <si>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</si>
  <si>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</si>
  <si>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</si>
  <si>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</si>
  <si>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</si>
  <si>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</si>
  <si>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</si>
  <si>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</si>
  <si>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</si>
  <si>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</si>
  <si>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</si>
  <si>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</si>
  <si>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</si>
  <si>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</si>
  <si>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</si>
  <si>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</si>
  <si>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</si>
  <si>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</si>
  <si>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</si>
  <si>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</si>
  <si>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</si>
  <si>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</si>
  <si>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</si>
  <si>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</si>
  <si>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</si>
  <si>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</si>
  <si>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</si>
  <si>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</si>
  <si>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</si>
  <si>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</si>
  <si>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</si>
  <si>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</si>
  <si>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</si>
  <si>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</si>
  <si>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</si>
  <si>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</si>
  <si>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</si>
  <si>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</si>
  <si>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</si>
  <si>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</si>
  <si>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</si>
  <si>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</si>
  <si>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</si>
  <si>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</si>
  <si>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</si>
  <si>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</si>
  <si>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</si>
  <si>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</si>
  <si>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</si>
  <si>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</si>
  <si>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</si>
  <si>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</si>
  <si>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</si>
  <si>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</si>
  <si>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</si>
  <si>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</si>
  <si>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</si>
  <si>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</si>
  <si>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</si>
  <si>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</si>
  <si>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</si>
  <si>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</si>
  <si>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</si>
  <si>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</si>
  <si>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</si>
  <si>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</si>
  <si>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</si>
  <si>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</si>
  <si>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</si>
  <si>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</si>
  <si>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</si>
  <si>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</si>
  <si>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</si>
  <si>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</si>
  <si>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</si>
  <si>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</si>
  <si>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</si>
  <si>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</si>
  <si>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</si>
  <si>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</si>
  <si>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</si>
  <si>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</si>
  <si>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</si>
  <si>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</si>
  <si>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</si>
  <si>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</si>
  <si>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</si>
  <si>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</si>
  <si>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</si>
  <si>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</si>
  <si>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</si>
  <si>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</si>
  <si>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</si>
  <si>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</si>
  <si>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</si>
  <si>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</si>
  <si>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</si>
  <si>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</si>
  <si>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</si>
  <si>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</si>
  <si>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</si>
  <si>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</si>
  <si>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</si>
  <si>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</si>
  <si>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</si>
  <si>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</si>
  <si>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</si>
  <si>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</si>
  <si>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</si>
  <si>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</si>
  <si>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</si>
  <si>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</si>
  <si>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</si>
  <si>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</si>
  <si>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</si>
  <si>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</si>
  <si>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</si>
  <si>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</si>
  <si>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</si>
  <si>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</si>
  <si>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</si>
  <si>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</si>
  <si>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</si>
  <si>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</si>
  <si>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</si>
  <si>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</si>
  <si>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</si>
  <si>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</si>
  <si>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</si>
  <si>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</si>
  <si>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</si>
  <si>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</si>
  <si>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</si>
  <si>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</si>
  <si>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</si>
  <si>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</si>
  <si>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</si>
  <si>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</si>
  <si>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</si>
  <si>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</si>
  <si>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</si>
  <si>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</si>
  <si>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</si>
  <si>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</si>
  <si>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</si>
  <si>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</si>
  <si>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</si>
  <si>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</si>
  <si>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</si>
  <si>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</si>
  <si>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</si>
  <si>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</si>
  <si>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</si>
  <si>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</si>
  <si>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</si>
  <si>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</si>
  <si>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</si>
  <si>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</si>
  <si>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</si>
  <si>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</si>
  <si>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</si>
  <si>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</si>
  <si>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</si>
  <si>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</si>
  <si>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</si>
  <si>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</si>
  <si>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</si>
  <si>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</si>
  <si>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</si>
  <si>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</si>
  <si>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</si>
  <si>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</si>
  <si>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</si>
  <si>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</si>
  <si>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</si>
  <si>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</si>
  <si>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</si>
  <si>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</si>
  <si>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</si>
  <si>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</si>
  <si>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</si>
  <si>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</si>
  <si>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</si>
  <si>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</si>
  <si>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</si>
  <si>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</si>
  <si>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</si>
  <si>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</si>
  <si>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</si>
  <si>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</si>
  <si>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</si>
  <si>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</si>
  <si>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</si>
  <si>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</si>
  <si>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</si>
  <si>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</si>
  <si>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</si>
  <si>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</si>
  <si>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</si>
  <si>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</si>
  <si>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</si>
  <si>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</si>
  <si>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</si>
  <si>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</si>
  <si>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</si>
  <si>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</si>
  <si>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</si>
  <si>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</si>
  <si>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</si>
  <si>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</si>
  <si>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</si>
  <si>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</si>
  <si>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</si>
  <si>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</si>
  <si>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</si>
  <si>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</si>
  <si>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</si>
  <si>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</si>
  <si>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</si>
  <si>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</si>
  <si>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</si>
  <si>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</si>
  <si>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</si>
  <si>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</si>
  <si>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</si>
  <si>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</si>
  <si>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</si>
  <si>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</si>
  <si>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</si>
  <si>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</si>
  <si>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</si>
  <si>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</si>
  <si>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</si>
  <si>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</si>
  <si>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</si>
  <si>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</si>
  <si>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</si>
  <si>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</si>
  <si>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</si>
  <si>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</si>
  <si>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</si>
  <si>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</si>
  <si>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</si>
  <si>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</si>
  <si>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</si>
  <si>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</si>
  <si>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</si>
  <si>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</si>
  <si>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</si>
  <si>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</si>
  <si>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</si>
  <si>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</si>
  <si>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</si>
  <si>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</si>
  <si>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</si>
  <si>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</si>
  <si>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</si>
  <si>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</si>
  <si>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</si>
  <si>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</si>
  <si>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</si>
  <si>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</si>
  <si>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</si>
  <si>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</si>
  <si>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</si>
  <si>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</si>
  <si>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</si>
  <si>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</si>
  <si>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</si>
  <si>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</si>
  <si>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</si>
  <si>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</si>
  <si>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</si>
  <si>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</si>
  <si>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</si>
  <si>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</si>
  <si>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</si>
  <si>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</si>
  <si>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</si>
  <si>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</si>
  <si>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</si>
  <si>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</si>
  <si>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</si>
  <si>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</si>
  <si>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</si>
  <si>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</si>
  <si>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</si>
  <si>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</si>
  <si>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</si>
  <si>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</si>
  <si>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</si>
  <si>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</si>
  <si>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</si>
  <si>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</si>
  <si>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</si>
  <si>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</si>
  <si>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</si>
  <si>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</si>
  <si>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</si>
  <si>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</si>
  <si>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</si>
  <si>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</si>
  <si>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</si>
  <si>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</si>
  <si>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</si>
  <si>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</si>
  <si>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</si>
  <si>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</si>
  <si>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</si>
  <si>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</si>
  <si>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</si>
  <si>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</si>
  <si>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</si>
  <si>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</si>
  <si>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</si>
  <si>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</si>
  <si>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</si>
  <si>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</si>
  <si>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</si>
  <si>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</si>
  <si>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</si>
  <si>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</si>
  <si>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</si>
  <si>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</si>
  <si>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</si>
  <si>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</si>
  <si>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</si>
  <si>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</si>
  <si>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</si>
  <si>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</si>
  <si>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</si>
  <si>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</si>
  <si>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</si>
  <si>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</si>
  <si>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</si>
  <si>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</si>
  <si>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</si>
  <si>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</si>
  <si>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</si>
  <si>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</si>
  <si>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</si>
  <si>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</si>
  <si>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</si>
  <si>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</si>
  <si>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</si>
  <si>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</si>
  <si>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</si>
  <si>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</si>
  <si>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</si>
  <si>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</si>
  <si>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</si>
  <si>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</si>
  <si>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</si>
  <si>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</si>
  <si>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</si>
  <si>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</si>
  <si>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</si>
  <si>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</si>
  <si>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</si>
  <si>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</si>
  <si>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</si>
  <si>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</si>
  <si>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</si>
  <si>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</si>
  <si>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</si>
  <si>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</si>
  <si>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</si>
  <si>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</si>
  <si>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</si>
  <si>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</si>
  <si>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</si>
  <si>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</si>
  <si>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</si>
  <si>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</si>
  <si>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</si>
  <si>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</si>
  <si>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</si>
  <si>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</si>
  <si>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</si>
  <si>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</si>
  <si>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</si>
  <si>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</si>
  <si>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</si>
  <si>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</si>
  <si>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</si>
  <si>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</si>
  <si>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</si>
  <si>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</si>
  <si>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</si>
  <si>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</si>
  <si>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</si>
  <si>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</si>
  <si>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</si>
  <si>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</si>
  <si>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</si>
  <si>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</si>
  <si>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</si>
  <si>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</si>
  <si>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</si>
  <si>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</si>
  <si>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</si>
  <si>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</si>
  <si>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</si>
  <si>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</si>
  <si>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</si>
  <si>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</si>
  <si>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</si>
  <si>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</si>
  <si>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</si>
  <si>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</si>
  <si>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</si>
  <si>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</si>
  <si>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</si>
  <si>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</si>
  <si>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</si>
  <si>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</si>
  <si>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</si>
  <si>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</si>
  <si>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</si>
  <si>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</si>
  <si>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</si>
  <si>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</si>
  <si>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</si>
  <si>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</si>
  <si>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</si>
  <si>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</si>
  <si>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</si>
  <si>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</si>
  <si>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</si>
  <si>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</si>
  <si>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</si>
  <si>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</si>
  <si>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</si>
  <si>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</si>
  <si>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</si>
  <si>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</si>
  <si>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</si>
  <si>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</si>
  <si>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</si>
  <si>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</si>
  <si>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</si>
  <si>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</si>
  <si>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</si>
  <si>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</si>
  <si>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</si>
  <si>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</si>
  <si>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</si>
  <si>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</si>
  <si>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</si>
  <si>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</si>
  <si>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</si>
  <si>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</si>
  <si>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</si>
  <si>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</si>
  <si>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</si>
  <si>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</si>
  <si>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</si>
  <si>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</si>
  <si>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</si>
  <si>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</si>
  <si>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</si>
  <si>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</si>
  <si>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</si>
  <si>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</si>
  <si>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</si>
  <si>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</si>
  <si>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</si>
  <si>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</si>
  <si>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</si>
  <si>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</si>
  <si>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</si>
  <si>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</si>
  <si>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</si>
  <si>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</si>
  <si>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</si>
  <si>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</si>
  <si>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</si>
  <si>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</si>
  <si>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</si>
  <si>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</si>
  <si>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</si>
  <si>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</si>
  <si>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</si>
  <si>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</si>
  <si>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</si>
  <si>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</si>
  <si>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</si>
  <si>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</si>
  <si>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</si>
  <si>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</si>
  <si>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</si>
  <si>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</si>
  <si>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</si>
  <si>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</si>
  <si>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</si>
  <si>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</si>
  <si>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</si>
  <si>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</si>
  <si>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</si>
  <si>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</si>
  <si>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</si>
  <si>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</si>
  <si>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</si>
  <si>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</si>
  <si>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</si>
  <si>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</si>
  <si>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</si>
  <si>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</si>
  <si>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</si>
  <si>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</si>
  <si>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</si>
  <si>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</si>
  <si>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</si>
  <si>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</si>
  <si>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</si>
  <si>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</si>
  <si>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</si>
  <si>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</si>
  <si>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</si>
  <si>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</si>
  <si>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</si>
  <si>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</si>
  <si>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</si>
  <si>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</si>
  <si>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</si>
  <si>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</si>
  <si>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</si>
  <si>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</si>
  <si>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</si>
  <si>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</si>
  <si>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</si>
  <si>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</si>
  <si>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</si>
  <si>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</si>
  <si>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</si>
  <si>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</si>
  <si>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</si>
  <si>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</si>
  <si>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</si>
  <si>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</si>
  <si>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</si>
  <si>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</si>
  <si>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</si>
  <si>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</si>
  <si>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</si>
  <si>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</si>
  <si>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</si>
  <si>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</si>
  <si>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</si>
  <si>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</si>
  <si>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</si>
  <si>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</si>
  <si>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</si>
  <si>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</si>
  <si>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</si>
  <si>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</si>
  <si>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</si>
  <si>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</si>
  <si>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</si>
  <si>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</si>
  <si>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</si>
  <si>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</si>
  <si>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</si>
  <si>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</si>
  <si>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</si>
  <si>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</si>
  <si>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</si>
  <si>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</si>
  <si>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</si>
  <si>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</si>
  <si>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</si>
  <si>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</si>
  <si>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</si>
  <si>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</si>
  <si>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</si>
  <si>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</si>
  <si>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</si>
  <si>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</si>
  <si>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</si>
  <si>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</si>
  <si>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</si>
  <si>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</si>
  <si>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</si>
  <si>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</si>
  <si>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</si>
  <si>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</si>
  <si>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</si>
  <si>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</si>
  <si>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</si>
  <si>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</si>
  <si>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</si>
  <si>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</si>
  <si>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</si>
  <si>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</si>
  <si>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</si>
  <si>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</si>
  <si>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</si>
  <si>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</si>
  <si>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</si>
  <si>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</si>
  <si>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</si>
  <si>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</si>
  <si>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</si>
  <si>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</si>
  <si>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</si>
  <si>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</si>
  <si>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</si>
  <si>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</si>
  <si>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</si>
  <si>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</si>
  <si>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</si>
  <si>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</si>
  <si>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</si>
  <si>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</si>
  <si>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</si>
  <si>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</si>
  <si>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</si>
  <si>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</si>
  <si>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</si>
  <si>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</si>
  <si>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</si>
  <si>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</si>
  <si>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</si>
  <si>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</si>
  <si>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</si>
  <si>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</si>
  <si>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</si>
  <si>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</si>
  <si>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</si>
  <si>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</si>
  <si>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</si>
  <si>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</si>
  <si>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</si>
  <si>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</si>
  <si>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</si>
  <si>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</si>
  <si>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</si>
  <si>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</si>
  <si>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</si>
  <si>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</si>
  <si>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</si>
  <si>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</si>
  <si>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</si>
  <si>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</si>
  <si>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</si>
  <si>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</si>
  <si>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</si>
  <si>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</si>
  <si>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</si>
  <si>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</si>
  <si>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</si>
  <si>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</si>
  <si>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</si>
  <si>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</si>
  <si>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</si>
  <si>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</si>
  <si>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</si>
  <si>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</si>
  <si>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</si>
  <si>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</si>
  <si>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</si>
  <si>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</si>
  <si>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</si>
  <si>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</si>
  <si>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</si>
  <si>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</si>
  <si>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</si>
  <si>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</si>
  <si>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</si>
  <si>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</si>
  <si>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</si>
  <si>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</si>
  <si>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</si>
  <si>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</si>
  <si>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</si>
  <si>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</si>
  <si>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</si>
  <si>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</si>
  <si>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</si>
  <si>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</si>
  <si>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</si>
  <si>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</si>
  <si>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</si>
  <si>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</si>
  <si>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</si>
  <si>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</si>
  <si>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</si>
  <si>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</si>
  <si>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</si>
  <si>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</si>
  <si>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</si>
  <si>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</si>
  <si>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</si>
  <si>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</si>
  <si>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</si>
  <si>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</si>
  <si>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</si>
  <si>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</si>
  <si>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</si>
  <si>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</si>
  <si>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</si>
  <si>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</si>
  <si>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</si>
  <si>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</si>
  <si>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</si>
  <si>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</si>
  <si>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</si>
  <si>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</si>
  <si>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</si>
  <si>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</si>
  <si>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</si>
  <si>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</si>
  <si>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</si>
  <si>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</si>
  <si>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</si>
  <si>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</si>
  <si>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</si>
  <si>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</si>
  <si>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</si>
  <si>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</si>
  <si>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</si>
  <si>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</si>
  <si>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</si>
  <si>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</si>
  <si>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</si>
  <si>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</si>
  <si>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</si>
  <si>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</si>
  <si>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</si>
  <si>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</si>
  <si>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</si>
  <si>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</si>
  <si>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</si>
  <si>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</si>
  <si>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</si>
  <si>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</si>
  <si>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</si>
  <si>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</si>
  <si>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</si>
  <si>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</si>
  <si>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</si>
  <si>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</si>
  <si>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</si>
  <si>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</si>
  <si>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</si>
  <si>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</si>
  <si>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</si>
  <si>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</si>
  <si>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</si>
  <si>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</si>
  <si>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</si>
  <si>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</si>
  <si>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</si>
  <si>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</si>
  <si>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</si>
  <si>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</si>
  <si>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</si>
  <si>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</si>
  <si>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</si>
  <si>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</si>
  <si>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</si>
  <si>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</si>
  <si>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</si>
  <si>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</si>
  <si>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</si>
  <si>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</si>
  <si>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</si>
  <si>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</si>
  <si>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</si>
  <si>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</si>
  <si>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</si>
  <si>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</si>
  <si>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</si>
  <si>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</si>
  <si>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</si>
  <si>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</si>
  <si>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</si>
  <si>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</si>
  <si>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</si>
  <si>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</si>
  <si>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</si>
  <si>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</si>
  <si>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</si>
  <si>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</si>
  <si>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</si>
  <si>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</si>
  <si>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</si>
  <si>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</si>
  <si>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</si>
  <si>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</si>
  <si>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</si>
  <si>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</si>
  <si>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</si>
  <si>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</si>
  <si>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</si>
  <si>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</si>
  <si>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</si>
  <si>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</si>
  <si>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</si>
  <si>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</si>
  <si>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</si>
  <si>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</si>
  <si>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</si>
  <si>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</si>
  <si>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</si>
  <si>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</si>
  <si>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</si>
  <si>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</si>
  <si>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</si>
  <si>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</si>
  <si>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</si>
  <si>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</si>
  <si>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</si>
  <si>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</si>
  <si>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</si>
  <si>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</si>
  <si>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</si>
  <si>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</si>
  <si>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</si>
  <si>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</si>
  <si>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</si>
  <si>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</si>
  <si>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</si>
  <si>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</si>
  <si>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</si>
  <si>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</si>
  <si>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</si>
  <si>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</si>
  <si>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</si>
  <si>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</si>
  <si>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</si>
  <si>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</si>
  <si>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</si>
  <si>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</si>
  <si>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</si>
  <si>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</si>
  <si>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</si>
  <si>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</si>
  <si>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</si>
  <si>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</si>
  <si>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</si>
  <si>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</si>
  <si>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</si>
  <si>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</si>
  <si>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</si>
  <si>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</si>
  <si>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</si>
  <si>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</si>
  <si>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</si>
  <si>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</si>
  <si>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</si>
  <si>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</si>
  <si>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</si>
  <si>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</si>
  <si>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</si>
  <si>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</si>
  <si>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</si>
  <si>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</si>
  <si>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</si>
  <si>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</si>
  <si>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</si>
  <si>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</si>
  <si>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</si>
  <si>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</si>
  <si>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</si>
  <si>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</si>
  <si>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</si>
  <si>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</si>
  <si>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</si>
  <si>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</si>
  <si>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</si>
  <si>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</si>
  <si>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</si>
  <si>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</si>
  <si>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</si>
  <si>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</si>
  <si>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</si>
  <si>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</si>
  <si>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</si>
  <si>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</si>
  <si>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</si>
  <si>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</si>
  <si>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</si>
  <si>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</si>
  <si>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</si>
  <si>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</si>
  <si>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</si>
  <si>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</si>
  <si>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</si>
  <si>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</si>
  <si>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</si>
  <si>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</si>
  <si>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</si>
  <si>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</si>
  <si>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</si>
  <si>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</si>
  <si>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</si>
  <si>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</si>
  <si>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</si>
  <si>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</si>
  <si>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</si>
  <si>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</si>
  <si>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</si>
  <si>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</si>
  <si>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</si>
  <si>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</si>
  <si>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</si>
  <si>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</si>
  <si>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</si>
  <si>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</si>
  <si>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</si>
  <si>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</si>
  <si>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</si>
  <si>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</si>
  <si>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</si>
  <si>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</si>
  <si>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</si>
  <si>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</si>
  <si>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</si>
  <si>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</si>
  <si>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</si>
  <si>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</si>
  <si>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</si>
  <si>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</si>
  <si>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</si>
  <si>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</si>
  <si>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</si>
  <si>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</si>
  <si>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</si>
  <si>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</si>
  <si>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</si>
  <si>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</si>
  <si>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</si>
  <si>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</si>
  <si>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</si>
  <si>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</si>
  <si>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</si>
  <si>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</si>
  <si>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</si>
  <si>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</si>
  <si>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</si>
  <si>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</si>
  <si>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</si>
  <si>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</si>
  <si>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</si>
  <si>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</si>
  <si>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</si>
  <si>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</si>
  <si>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</si>
  <si>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</si>
  <si>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</si>
  <si>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</si>
  <si>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</si>
  <si>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</si>
  <si>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</si>
  <si>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</si>
  <si>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</si>
  <si>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</si>
  <si>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</si>
  <si>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</si>
  <si>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</si>
  <si>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</si>
  <si>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</si>
  <si>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</si>
  <si>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</si>
  <si>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</si>
  <si>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</si>
  <si>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</si>
  <si>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</si>
  <si>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</si>
  <si>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</si>
  <si>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</si>
  <si>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</si>
  <si>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</si>
  <si>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</si>
  <si>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</si>
  <si>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</si>
  <si>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</si>
  <si>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</si>
  <si>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</si>
  <si>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</si>
  <si>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</si>
  <si>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</si>
  <si>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</si>
  <si>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</si>
  <si>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</si>
  <si>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</si>
  <si>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</si>
  <si>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</si>
  <si>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</si>
  <si>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</si>
  <si>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</si>
  <si>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</si>
  <si>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</si>
  <si>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</si>
  <si>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</si>
  <si>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</si>
  <si>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</si>
  <si>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</si>
  <si>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</si>
  <si>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</si>
  <si>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</si>
  <si>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</si>
  <si>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</si>
  <si>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</si>
  <si>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</si>
  <si>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</si>
  <si>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</si>
  <si>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</si>
  <si>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</si>
  <si>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</si>
  <si>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</si>
  <si>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</si>
  <si>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</si>
  <si>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</si>
  <si>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</si>
  <si>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</si>
  <si>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</si>
  <si>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</si>
  <si>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</si>
  <si>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</si>
  <si>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</si>
  <si>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</si>
  <si>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</si>
  <si>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</si>
  <si>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</si>
  <si>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</si>
  <si>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</si>
  <si>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</si>
  <si>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</si>
  <si>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</si>
  <si>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</si>
  <si>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</si>
  <si>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</si>
  <si>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</si>
  <si>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</si>
  <si>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</si>
  <si>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</si>
  <si>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</si>
  <si>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</si>
  <si>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</si>
  <si>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</si>
  <si>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</si>
  <si>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</si>
  <si>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</si>
  <si>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</si>
  <si>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</si>
  <si>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</si>
  <si>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</si>
  <si>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</si>
  <si>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</si>
  <si>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</si>
  <si>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</si>
  <si>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</si>
  <si>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</si>
  <si>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</si>
  <si>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</si>
  <si>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</si>
  <si>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</si>
  <si>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</si>
  <si>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</si>
  <si>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</si>
  <si>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</si>
  <si>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</si>
  <si>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</si>
  <si>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</si>
  <si>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</si>
  <si>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</si>
  <si>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</si>
  <si>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</si>
  <si>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</si>
  <si>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</si>
  <si>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</si>
  <si>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</si>
  <si>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</si>
  <si>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</si>
  <si>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</si>
  <si>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</si>
  <si>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</si>
  <si>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</si>
  <si>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</si>
  <si>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</si>
  <si>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</si>
  <si>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</si>
  <si>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</si>
  <si>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</si>
  <si>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</si>
  <si>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</si>
  <si>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</si>
  <si>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</si>
  <si>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</si>
  <si>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</si>
  <si>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</si>
  <si>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</si>
  <si>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</si>
  <si>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</si>
  <si>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</si>
  <si>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</si>
  <si>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</si>
  <si>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</si>
  <si>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</si>
  <si>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</si>
  <si>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</si>
  <si>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</si>
  <si>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</si>
  <si>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</si>
  <si>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</si>
  <si>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</si>
  <si>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</si>
  <si>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</si>
  <si>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</si>
  <si>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</si>
  <si>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</si>
  <si>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</si>
  <si>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</si>
  <si>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</si>
  <si>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</si>
  <si>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</si>
  <si>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</si>
  <si>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</si>
  <si>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</si>
  <si>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</si>
  <si>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</si>
  <si>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</si>
  <si>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</si>
  <si>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</si>
  <si>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</si>
  <si>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</si>
  <si>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</si>
  <si>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</si>
  <si>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</si>
  <si>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</si>
  <si>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</si>
  <si>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</si>
  <si>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</si>
  <si>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</si>
  <si>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</si>
  <si>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</si>
  <si>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</si>
  <si>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</si>
  <si>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</si>
  <si>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</si>
  <si>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</si>
  <si>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</si>
  <si>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</si>
  <si>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</si>
  <si>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</si>
  <si>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</si>
  <si>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</si>
  <si>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</si>
  <si>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</si>
  <si>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</si>
  <si>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</si>
  <si>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</si>
  <si>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</si>
  <si>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</si>
  <si>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</si>
  <si>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</si>
  <si>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</si>
  <si>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</si>
  <si>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</si>
  <si>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</si>
  <si>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</si>
  <si>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</si>
  <si>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</si>
  <si>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</si>
  <si>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</si>
  <si>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</si>
  <si>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</si>
  <si>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</si>
  <si>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</si>
  <si>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</si>
  <si>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</si>
  <si>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</si>
  <si>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</si>
  <si>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</si>
  <si>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</si>
  <si>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</si>
  <si>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</si>
  <si>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</si>
  <si>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</si>
  <si>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</si>
  <si>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</si>
  <si>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</si>
  <si>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</si>
  <si>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</si>
  <si>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</si>
  <si>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</si>
  <si>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</si>
  <si>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</si>
  <si>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</si>
  <si>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</si>
  <si>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</si>
  <si>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</si>
  <si>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</si>
  <si>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</si>
  <si>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</si>
  <si>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</si>
  <si>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</si>
  <si>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</si>
  <si>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</si>
  <si>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</si>
  <si>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</si>
  <si>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</si>
  <si>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</si>
  <si>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</si>
  <si>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</si>
  <si>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</si>
  <si>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</si>
  <si>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</si>
  <si>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</si>
  <si>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</si>
  <si>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</si>
  <si>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</si>
  <si>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</si>
  <si>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</si>
  <si>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</si>
  <si>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</si>
  <si>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</si>
  <si>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</si>
  <si>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</si>
  <si>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</si>
  <si>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</si>
  <si>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</si>
  <si>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</si>
  <si>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</si>
  <si>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</si>
  <si>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</si>
  <si>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</si>
  <si>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</si>
  <si>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</si>
  <si>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</si>
  <si>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</si>
  <si>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</si>
  <si>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</si>
  <si>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</si>
  <si>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</si>
  <si>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</si>
  <si>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</si>
  <si>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</si>
  <si>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</si>
  <si>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</si>
  <si>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</si>
  <si>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</si>
  <si>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</si>
  <si>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</si>
  <si>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</si>
  <si>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</si>
  <si>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</si>
  <si>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</si>
  <si>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</si>
  <si>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</si>
  <si>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</si>
  <si>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</si>
  <si>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</si>
  <si>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</si>
  <si>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</si>
  <si>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</si>
  <si>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</si>
  <si>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</si>
  <si>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</si>
  <si>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</si>
  <si>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</si>
  <si>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</si>
  <si>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</si>
  <si>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</si>
  <si>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</si>
  <si>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</si>
  <si>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</si>
  <si>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</si>
  <si>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</si>
  <si>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</si>
  <si>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</si>
  <si>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</si>
  <si>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</si>
  <si>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</si>
  <si>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</si>
  <si>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</si>
  <si>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</si>
  <si>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</si>
  <si>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</si>
  <si>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</si>
  <si>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</si>
  <si>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</si>
  <si>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</si>
  <si>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</si>
  <si>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</si>
  <si>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</si>
  <si>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</si>
  <si>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</si>
  <si>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</si>
  <si>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</si>
  <si>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</si>
  <si>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</si>
  <si>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</si>
  <si>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</si>
  <si>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</si>
  <si>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</si>
  <si>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</si>
  <si>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</si>
  <si>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</si>
  <si>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</si>
  <si>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</si>
  <si>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</si>
  <si>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</si>
  <si>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</si>
  <si>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</si>
  <si>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</si>
  <si>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</si>
  <si>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</si>
  <si>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</si>
  <si>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</si>
  <si>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</si>
  <si>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</si>
  <si>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</si>
  <si>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</si>
  <si>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</si>
  <si>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</si>
  <si>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</si>
  <si>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</si>
  <si>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</si>
  <si>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</si>
  <si>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</si>
  <si>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</si>
  <si>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</si>
  <si>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</si>
  <si>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</si>
  <si>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</si>
  <si>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</si>
  <si>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</si>
  <si>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</si>
  <si>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</si>
  <si>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</si>
  <si>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</si>
  <si>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</si>
  <si>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</si>
  <si>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</si>
  <si>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</si>
  <si>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</si>
  <si>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</si>
  <si>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</si>
  <si>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</si>
  <si>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</si>
  <si>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</si>
  <si>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</si>
  <si>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</si>
  <si>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</si>
  <si>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</si>
  <si>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</si>
  <si>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</si>
  <si>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</si>
  <si>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</si>
  <si>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</si>
  <si>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</si>
  <si>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</si>
  <si>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</si>
  <si>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</si>
  <si>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</si>
  <si>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</si>
  <si>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</si>
  <si>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</si>
  <si>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</si>
  <si>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</si>
  <si>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</si>
  <si>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</si>
  <si>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</si>
  <si>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</si>
  <si>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</si>
  <si>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</si>
  <si>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</si>
  <si>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</si>
  <si>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</si>
  <si>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</si>
  <si>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</si>
  <si>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</si>
  <si>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</si>
  <si>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</si>
  <si>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</si>
  <si>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</si>
  <si>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</si>
  <si>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</si>
  <si>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</si>
  <si>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</si>
  <si>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</si>
  <si>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</si>
  <si>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</si>
  <si>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</si>
  <si>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</si>
  <si>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</si>
  <si>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</si>
  <si>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</si>
  <si>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</si>
  <si>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</si>
  <si>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</si>
  <si>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</si>
  <si>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</si>
  <si>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</si>
  <si>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</si>
  <si>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</si>
  <si>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</si>
  <si>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</si>
  <si>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</si>
  <si>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</si>
  <si>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</si>
  <si>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</si>
  <si>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</si>
  <si>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</si>
  <si>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</si>
  <si>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</si>
  <si>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</si>
  <si>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</si>
  <si>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</si>
  <si>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</si>
  <si>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</si>
  <si>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</si>
  <si>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</si>
  <si>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</si>
  <si>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</si>
  <si>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</si>
  <si>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</si>
  <si>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</si>
  <si>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</si>
  <si>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</si>
  <si>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</si>
  <si>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</si>
  <si>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</si>
  <si>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</si>
  <si>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</si>
  <si>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</si>
  <si>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</si>
  <si>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</si>
  <si>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</si>
  <si>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</si>
  <si>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</si>
  <si>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</si>
  <si>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</si>
  <si>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</si>
  <si>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</si>
  <si>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</si>
  <si>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</si>
  <si>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</si>
  <si>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</si>
  <si>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</si>
  <si>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</si>
  <si>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</si>
  <si>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</si>
  <si>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</si>
  <si>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</si>
  <si>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</si>
  <si>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</si>
  <si>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</si>
  <si>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</si>
  <si>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</si>
  <si>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</si>
  <si>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</si>
  <si>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</si>
  <si>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</si>
  <si>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</si>
  <si>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</si>
  <si>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</si>
  <si>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</si>
  <si>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</si>
  <si>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</si>
  <si>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</si>
  <si>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</si>
  <si>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</si>
  <si>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</si>
  <si>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</si>
  <si>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</si>
  <si>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</si>
  <si>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</si>
  <si>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</si>
  <si>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</si>
  <si>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</si>
  <si>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</si>
  <si>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</si>
  <si>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</si>
  <si>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</si>
  <si>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</si>
  <si>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</si>
  <si>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</si>
  <si>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</si>
  <si>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</si>
  <si>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</si>
  <si>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</si>
  <si>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</si>
  <si>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</si>
  <si>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</si>
  <si>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</si>
  <si>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</si>
  <si>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</si>
  <si>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</si>
  <si>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</si>
  <si>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</si>
  <si>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</si>
  <si>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</si>
  <si>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</si>
  <si>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</si>
  <si>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</si>
  <si>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</si>
  <si>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</si>
  <si>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</si>
  <si>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</si>
  <si>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</si>
  <si>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</si>
  <si>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</si>
  <si>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</si>
  <si>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</si>
  <si>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</si>
  <si>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</si>
  <si>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</si>
  <si>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</si>
  <si>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</si>
  <si>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</si>
  <si>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</si>
  <si>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</si>
  <si>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</si>
  <si>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</si>
  <si>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</si>
  <si>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</si>
  <si>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</si>
  <si>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</si>
  <si>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</si>
  <si>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</si>
  <si>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</si>
  <si>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</si>
  <si>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</si>
  <si>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</si>
  <si>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</si>
  <si>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</si>
  <si>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</si>
  <si>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</si>
  <si>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</si>
  <si>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</si>
  <si>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</si>
  <si>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</si>
  <si>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</si>
  <si>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</si>
  <si>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</si>
  <si>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</si>
  <si>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</si>
  <si>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</si>
  <si>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</si>
  <si>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</si>
  <si>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</si>
  <si>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</si>
  <si>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</si>
  <si>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</si>
  <si>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</si>
  <si>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</si>
  <si>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</si>
  <si>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</si>
  <si>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</si>
  <si>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</si>
  <si>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</si>
  <si>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</si>
  <si>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</si>
  <si>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</si>
  <si>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</si>
  <si>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</si>
  <si>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</si>
  <si>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</si>
  <si>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</si>
  <si>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</si>
  <si>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</si>
  <si>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</si>
  <si>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</si>
  <si>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</si>
  <si>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</si>
  <si>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</si>
  <si>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</si>
  <si>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</si>
  <si>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</si>
  <si>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</si>
  <si>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</si>
  <si>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</si>
  <si>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</si>
  <si>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</si>
  <si>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</si>
  <si>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</si>
  <si>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</si>
  <si>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</si>
  <si>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</si>
  <si>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</si>
  <si>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</si>
  <si>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</si>
  <si>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</si>
  <si>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</si>
  <si>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</si>
  <si>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</si>
  <si>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</si>
  <si>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</si>
  <si>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</si>
  <si>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</si>
  <si>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</si>
  <si>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</si>
  <si>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</si>
  <si>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</si>
  <si>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</si>
  <si>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</si>
  <si>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</si>
  <si>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</si>
  <si>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</si>
  <si>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</si>
  <si>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</si>
  <si>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</si>
  <si>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</si>
  <si>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</si>
  <si>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</si>
  <si>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</si>
  <si>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</si>
  <si>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</si>
  <si>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</si>
  <si>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</si>
  <si>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</si>
  <si>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</si>
  <si>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</si>
  <si>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</si>
  <si>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</si>
  <si>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</si>
  <si>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</si>
  <si>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</si>
  <si>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</si>
  <si>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</si>
  <si>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</si>
  <si>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</si>
  <si>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</si>
  <si>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</si>
  <si>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</si>
  <si>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</si>
  <si>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</si>
  <si>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</si>
  <si>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</si>
  <si>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</si>
  <si>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</si>
  <si>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</si>
  <si>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</si>
  <si>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</si>
  <si>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</si>
  <si>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</si>
  <si>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</si>
  <si>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</si>
  <si>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</si>
  <si>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</si>
  <si>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</si>
  <si>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</si>
  <si>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</si>
  <si>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</si>
  <si>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</si>
  <si>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</si>
  <si>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</si>
  <si>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</si>
  <si>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</si>
  <si>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</si>
  <si>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</si>
  <si>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</si>
  <si>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</si>
  <si>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</si>
  <si>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</si>
  <si>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</si>
  <si>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</si>
  <si>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</si>
  <si>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</si>
  <si>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</si>
  <si>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</si>
  <si>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</si>
  <si>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</si>
  <si>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</si>
  <si>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</si>
  <si>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</si>
  <si>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</si>
  <si>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</si>
  <si>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</si>
  <si>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</si>
  <si>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</si>
  <si>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</si>
  <si>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</si>
  <si>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</si>
  <si>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</si>
  <si>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</si>
  <si>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</si>
  <si>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</si>
  <si>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</si>
  <si>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</si>
  <si>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</si>
  <si>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</si>
  <si>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</si>
  <si>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</si>
  <si>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</si>
  <si>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</si>
  <si>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</si>
  <si>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</si>
  <si>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</si>
  <si>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</si>
  <si>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</si>
  <si>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</si>
  <si>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</si>
  <si>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</si>
  <si>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</si>
  <si>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</si>
  <si>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</si>
  <si>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</si>
  <si>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</si>
  <si>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</si>
  <si>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</si>
  <si>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</si>
  <si>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</si>
  <si>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</si>
  <si>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</si>
  <si>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</si>
  <si>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</si>
  <si>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</si>
  <si>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</si>
  <si>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</si>
  <si>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</si>
  <si>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</si>
  <si>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</si>
  <si>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</si>
  <si>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</si>
  <si>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</si>
  <si>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</si>
  <si>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</si>
  <si>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</si>
  <si>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</si>
  <si>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</si>
  <si>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</si>
  <si>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</si>
  <si>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</si>
  <si>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</si>
  <si>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</si>
  <si>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</si>
  <si>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</si>
  <si>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</si>
  <si>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</si>
  <si>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</si>
  <si>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</si>
  <si>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</si>
  <si>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</si>
  <si>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</si>
  <si>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</si>
  <si>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</si>
  <si>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</si>
  <si>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</si>
  <si>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</si>
  <si>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</si>
  <si>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</si>
  <si>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</si>
  <si>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</si>
  <si>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</si>
  <si>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</si>
  <si>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</si>
  <si>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</si>
  <si>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</si>
  <si>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</si>
  <si>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</si>
  <si>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</si>
  <si>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</si>
  <si>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</si>
  <si>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</si>
  <si>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</si>
  <si>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</si>
  <si>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</si>
  <si>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</si>
  <si>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</si>
  <si>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</si>
  <si>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</si>
  <si>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</si>
  <si>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</si>
  <si>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</si>
  <si>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</si>
  <si>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</si>
  <si>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</si>
  <si>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</si>
  <si>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</si>
  <si>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</si>
  <si>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</si>
  <si>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</si>
  <si>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</si>
  <si>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</si>
  <si>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</si>
  <si>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</si>
  <si>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</si>
  <si>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</si>
  <si>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</si>
  <si>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</si>
  <si>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</si>
  <si>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</si>
  <si>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</si>
  <si>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</si>
  <si>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</si>
  <si>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</si>
  <si>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</si>
  <si>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</si>
  <si>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</si>
  <si>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</si>
  <si>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</si>
  <si>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</si>
  <si>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</si>
  <si>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</si>
  <si>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</si>
  <si>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</si>
  <si>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</si>
  <si>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</si>
  <si>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</si>
  <si>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</si>
  <si>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</si>
  <si>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</si>
  <si>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</si>
  <si>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</si>
  <si>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</si>
  <si>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</si>
  <si>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</si>
  <si>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</si>
  <si>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</si>
  <si>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</si>
  <si>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</si>
  <si>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</si>
  <si>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</si>
  <si>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</si>
  <si>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</si>
  <si>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</si>
  <si>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</si>
  <si>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</si>
  <si>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</si>
  <si>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</si>
  <si>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</si>
  <si>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</si>
  <si>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</si>
  <si>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</si>
  <si>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</si>
  <si>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</si>
  <si>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</si>
  <si>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</si>
  <si>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</si>
  <si>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</si>
  <si>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</si>
  <si>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</si>
  <si>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</si>
  <si>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</si>
  <si>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</si>
  <si>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</si>
  <si>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</si>
  <si>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</si>
  <si>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</si>
  <si>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</si>
  <si>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</si>
  <si>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</si>
  <si>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</si>
  <si>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</si>
  <si>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</si>
  <si>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</si>
  <si>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</si>
  <si>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</si>
  <si>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</si>
  <si>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</si>
  <si>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</si>
  <si>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</si>
  <si>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</si>
  <si>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</si>
  <si>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</si>
  <si>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</si>
  <si>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</si>
  <si>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</si>
  <si>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</si>
  <si>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</si>
  <si>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</si>
  <si>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</si>
  <si>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</si>
  <si>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</si>
  <si>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</si>
  <si>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</si>
  <si>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</si>
  <si>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</si>
  <si>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</si>
  <si>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</si>
  <si>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</si>
  <si>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</si>
  <si>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</si>
  <si>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</si>
  <si>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</si>
  <si>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</si>
  <si>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</si>
  <si>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</si>
  <si>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</si>
  <si>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</si>
  <si>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</si>
  <si>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</si>
  <si>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</si>
  <si>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</si>
  <si>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</si>
  <si>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</si>
  <si>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</si>
  <si>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</si>
  <si>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</si>
  <si>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</si>
  <si>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</si>
  <si>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</si>
  <si>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</si>
  <si>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</si>
  <si>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</si>
  <si>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</si>
  <si>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</si>
  <si>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</si>
  <si>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</si>
  <si>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</si>
  <si>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</si>
  <si>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</si>
  <si>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</si>
  <si>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</si>
  <si>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</si>
  <si>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</si>
  <si>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</si>
  <si>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</si>
  <si>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</si>
  <si>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</si>
  <si>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</si>
  <si>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</si>
  <si>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</si>
  <si>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</si>
  <si>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</si>
  <si>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</si>
  <si>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</si>
  <si>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</si>
  <si>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</si>
  <si>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</si>
  <si>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</si>
  <si>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</si>
  <si>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</si>
  <si>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</si>
  <si>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</si>
  <si>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</si>
  <si>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</si>
  <si>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</si>
  <si>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</si>
  <si>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</si>
  <si>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</si>
  <si>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</si>
  <si>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</si>
  <si>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</si>
  <si>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</si>
  <si>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</si>
  <si>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</si>
  <si>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</si>
  <si>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</si>
  <si>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</si>
  <si>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</si>
  <si>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</si>
  <si>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</si>
  <si>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</si>
  <si>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</si>
  <si>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</si>
  <si>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</si>
  <si>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</si>
  <si>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</si>
  <si>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</si>
  <si>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</si>
  <si>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</si>
  <si>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</si>
  <si>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</si>
  <si>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</si>
  <si>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</si>
  <si>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</si>
  <si>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</si>
  <si>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</si>
  <si>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</si>
  <si>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</si>
  <si>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</si>
  <si>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</si>
  <si>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</si>
  <si>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</si>
  <si>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</si>
  <si>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</si>
  <si>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</si>
  <si>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</si>
  <si>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</si>
  <si>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</si>
  <si>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</si>
  <si>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</si>
  <si>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</si>
  <si>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</si>
  <si>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</si>
  <si>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</si>
  <si>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</si>
  <si>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</si>
  <si>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</si>
  <si>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</si>
  <si>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</si>
  <si>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</si>
  <si>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</si>
  <si>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</si>
  <si>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</si>
  <si>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</si>
  <si>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</si>
  <si>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</si>
  <si>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</si>
  <si>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</si>
  <si>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</si>
  <si>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</si>
  <si>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</si>
  <si>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</si>
  <si>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</si>
  <si>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</si>
  <si>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</si>
  <si>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</si>
  <si>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</si>
  <si>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</si>
  <si>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</si>
  <si>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</si>
  <si>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</si>
  <si>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</si>
  <si>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</si>
  <si>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</si>
  <si>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</si>
  <si>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</si>
  <si>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</si>
  <si>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</si>
  <si>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</si>
  <si>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</si>
  <si>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</si>
  <si>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</si>
  <si>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</si>
  <si>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</si>
  <si>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</si>
  <si>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</si>
  <si>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</si>
  <si>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</si>
  <si>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</si>
  <si>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</si>
  <si>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</si>
  <si>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</si>
  <si>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</si>
  <si>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</si>
  <si>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</si>
  <si>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</si>
  <si>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</si>
  <si>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</si>
  <si>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</si>
  <si>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</si>
  <si>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</si>
  <si>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</si>
  <si>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</si>
  <si>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</si>
  <si>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</si>
  <si>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</si>
  <si>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</si>
  <si>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</si>
  <si>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</si>
  <si>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</si>
  <si>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</si>
  <si>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</si>
  <si>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</si>
  <si>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</si>
  <si>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</si>
  <si>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</si>
  <si>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</si>
  <si>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</si>
  <si>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</si>
  <si>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</si>
  <si>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</si>
  <si>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</si>
  <si>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</si>
  <si>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</si>
  <si>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</si>
  <si>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</si>
  <si>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</si>
  <si>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</si>
  <si>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</si>
  <si>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</si>
  <si>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</si>
  <si>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</si>
  <si>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</si>
  <si>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</si>
  <si>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</si>
  <si>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</si>
  <si>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</si>
  <si>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</si>
  <si>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</si>
  <si>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</si>
  <si>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</si>
  <si>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</si>
  <si>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</si>
  <si>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</si>
  <si>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</si>
  <si>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</si>
  <si>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</si>
  <si>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</si>
  <si>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</si>
  <si>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</si>
  <si>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</si>
  <si>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</si>
  <si>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</si>
  <si>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</si>
  <si>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</si>
  <si>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</si>
  <si>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</si>
  <si>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</si>
  <si>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</si>
  <si>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</si>
  <si>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</si>
  <si>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</si>
  <si>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</si>
  <si>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</si>
  <si>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</si>
  <si>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</si>
  <si>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</si>
  <si>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</si>
  <si>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</si>
  <si>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</si>
  <si>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</si>
  <si>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</si>
  <si>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</si>
  <si>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</si>
  <si>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</si>
  <si>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</si>
  <si>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</si>
  <si>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</si>
  <si>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</si>
  <si>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</si>
  <si>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</si>
  <si>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</si>
  <si>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</si>
  <si>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</si>
  <si>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</si>
  <si>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</si>
  <si>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</si>
  <si>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</si>
  <si>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</si>
  <si>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</si>
  <si>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</si>
  <si>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</si>
  <si>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</si>
  <si>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</si>
  <si>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</si>
  <si>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</si>
  <si>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</si>
  <si>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</si>
  <si>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</si>
  <si>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</si>
  <si>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</si>
  <si>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</si>
  <si>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</si>
  <si>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</si>
  <si>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</si>
  <si>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</si>
  <si>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</si>
  <si>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</si>
  <si>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</si>
  <si>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</si>
  <si>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</si>
  <si>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</si>
  <si>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</si>
  <si>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</si>
  <si>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</si>
  <si>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</si>
  <si>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</si>
  <si>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</si>
  <si>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</si>
  <si>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</si>
  <si>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</si>
  <si>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</si>
  <si>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</si>
  <si>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</si>
  <si>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</si>
  <si>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</si>
  <si>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</si>
  <si>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</si>
  <si>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</si>
  <si>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</si>
  <si>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</si>
  <si>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</si>
  <si>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</si>
  <si>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</si>
  <si>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</si>
  <si>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</si>
  <si>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</si>
  <si>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</si>
  <si>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</si>
  <si>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</si>
  <si>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</si>
  <si>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</si>
  <si>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</si>
  <si>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</si>
  <si>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</si>
  <si>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</si>
  <si>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</si>
  <si>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</si>
  <si>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</si>
  <si>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</si>
  <si>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</si>
  <si>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</si>
  <si>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</si>
  <si>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</si>
  <si>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</si>
  <si>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</si>
  <si>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</si>
  <si>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</si>
  <si>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</si>
  <si>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</si>
  <si>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</si>
  <si>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</si>
  <si>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</si>
  <si>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</si>
  <si>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</si>
  <si>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</si>
  <si>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</si>
  <si>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</si>
  <si>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</si>
  <si>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</si>
  <si>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</si>
  <si>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</si>
  <si>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</si>
  <si>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</si>
  <si>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</si>
  <si>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</si>
  <si>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</si>
  <si>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</si>
  <si>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</si>
  <si>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</si>
  <si>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</si>
  <si>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</si>
  <si>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</si>
  <si>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</si>
  <si>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</si>
  <si>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</si>
  <si>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</si>
  <si>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</si>
  <si>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</si>
  <si>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</si>
  <si>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</si>
  <si>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</si>
  <si>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</si>
  <si>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</si>
  <si>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</si>
  <si>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</si>
  <si>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</si>
  <si>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</si>
  <si>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</si>
  <si>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</si>
  <si>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</si>
  <si>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</si>
  <si>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</si>
  <si>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</si>
  <si>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</si>
  <si>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</si>
  <si>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</si>
  <si>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</si>
  <si>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</si>
  <si>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</si>
  <si>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</si>
  <si>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</si>
  <si>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</si>
  <si>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</si>
  <si>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</si>
  <si>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</si>
  <si>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</si>
  <si>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</si>
  <si>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</si>
  <si>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</si>
  <si>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</si>
  <si>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</si>
  <si>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</si>
  <si>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</si>
  <si>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</si>
  <si>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</si>
  <si>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</si>
  <si>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</si>
  <si>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</si>
  <si>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</si>
  <si>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</si>
  <si>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</si>
  <si>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</si>
  <si>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</si>
  <si>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</si>
  <si>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</si>
  <si>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</si>
  <si>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</si>
  <si>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</si>
  <si>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</si>
  <si>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</si>
  <si>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</si>
  <si>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</si>
  <si>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</si>
  <si>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</si>
  <si>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</si>
  <si>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</si>
  <si>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</si>
  <si>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</si>
  <si>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</si>
  <si>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</si>
  <si>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</si>
  <si>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</si>
  <si>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</si>
  <si>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</si>
  <si>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</si>
  <si>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</si>
  <si>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</si>
  <si>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</si>
  <si>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</si>
  <si>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</si>
  <si>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</si>
  <si>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</si>
  <si>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</si>
  <si>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</si>
  <si>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</si>
  <si>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</si>
  <si>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</si>
  <si>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</si>
  <si>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</si>
  <si>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</si>
  <si>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</si>
  <si>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</si>
  <si>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</si>
  <si>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</si>
  <si>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</si>
  <si>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</si>
  <si>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</si>
  <si>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</si>
  <si>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</si>
  <si>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</si>
  <si>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</si>
  <si>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</si>
  <si>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</si>
  <si>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</si>
  <si>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</si>
  <si>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</si>
  <si>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</si>
  <si>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</si>
  <si>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</si>
  <si>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</si>
  <si>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</si>
  <si>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</si>
  <si>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</si>
  <si>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</si>
  <si>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</si>
  <si>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</si>
  <si>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</si>
  <si>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</si>
  <si>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</si>
  <si>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</si>
  <si>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</si>
  <si>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</si>
  <si>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</si>
  <si>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</si>
  <si>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</si>
  <si>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</si>
  <si>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</si>
  <si>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</si>
  <si>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</si>
  <si>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</si>
  <si>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</si>
  <si>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</si>
  <si>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</si>
  <si>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</si>
  <si>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</si>
  <si>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</si>
  <si>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</si>
  <si>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</si>
  <si>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</si>
  <si>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</si>
  <si>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</si>
  <si>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</si>
  <si>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</si>
  <si>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</si>
  <si>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</si>
  <si>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</si>
  <si>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</si>
  <si>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</si>
  <si>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</si>
  <si>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</si>
  <si>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</si>
  <si>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</si>
  <si>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</si>
  <si>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</si>
  <si>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</si>
  <si>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</si>
  <si>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</si>
  <si>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</si>
  <si>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</si>
  <si>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</si>
  <si>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</si>
  <si>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</si>
  <si>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</si>
  <si>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</si>
  <si>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</si>
  <si>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</si>
  <si>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</si>
  <si>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</si>
  <si>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</si>
  <si>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</si>
  <si>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</si>
  <si>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</si>
  <si>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</si>
  <si>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</si>
  <si>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</si>
  <si>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</si>
  <si>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</si>
  <si>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</si>
  <si>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</si>
  <si>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</si>
  <si>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</si>
  <si>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</si>
  <si>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</si>
  <si>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</si>
  <si>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</si>
  <si>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</si>
  <si>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</si>
  <si>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</si>
  <si>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</si>
  <si>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</si>
  <si>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</si>
  <si>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</si>
  <si>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</si>
  <si>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</si>
  <si>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</si>
  <si>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</si>
  <si>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</si>
  <si>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</si>
  <si>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</si>
  <si>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</si>
  <si>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</si>
  <si>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</si>
  <si>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</si>
  <si>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</si>
  <si>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</si>
  <si>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</si>
  <si>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</si>
  <si>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</si>
  <si>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</si>
  <si>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</si>
  <si>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</si>
  <si>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</si>
  <si>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</si>
  <si>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</si>
  <si>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</si>
  <si>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</si>
  <si>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</si>
  <si>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</si>
  <si>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</si>
  <si>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</si>
  <si>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</si>
  <si>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</si>
  <si>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</si>
  <si>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</si>
  <si>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</si>
  <si>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</si>
  <si>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</si>
  <si>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</si>
  <si>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</si>
  <si>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</si>
  <si>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</si>
  <si>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</si>
  <si>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</si>
  <si>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</si>
  <si>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</si>
  <si>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</si>
  <si>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</si>
  <si>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</si>
  <si>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</si>
  <si>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</si>
  <si>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</si>
  <si>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</si>
  <si>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</si>
  <si>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</si>
  <si>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</si>
  <si>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</si>
  <si>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</si>
  <si>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</si>
  <si>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</si>
  <si>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</si>
  <si>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</si>
  <si>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</si>
  <si>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</si>
  <si>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</si>
  <si>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</si>
  <si>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</si>
  <si>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</si>
  <si>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</si>
  <si>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</si>
  <si>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</si>
  <si>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</si>
  <si>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</si>
  <si>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</si>
  <si>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</si>
  <si>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</si>
  <si>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</si>
  <si>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</si>
  <si>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</si>
  <si>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</si>
  <si>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</si>
  <si>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</si>
  <si>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</si>
  <si>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</si>
  <si>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</si>
  <si>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</si>
  <si>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</si>
  <si>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</si>
  <si>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</si>
  <si>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</si>
  <si>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</si>
  <si>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</si>
  <si>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</si>
  <si>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</si>
  <si>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</si>
  <si>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</si>
  <si>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</si>
  <si>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</si>
  <si>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</si>
  <si>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</si>
  <si>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</si>
  <si>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</si>
  <si>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</si>
  <si>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</si>
  <si>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</si>
  <si>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</si>
  <si>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</si>
  <si>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</si>
  <si>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</si>
  <si>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</si>
  <si>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</si>
  <si>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</si>
  <si>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</si>
  <si>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</si>
  <si>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</si>
  <si>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</si>
  <si>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</si>
  <si>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</si>
  <si>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</si>
  <si>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</si>
  <si>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</si>
  <si>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</si>
  <si>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</si>
  <si>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</si>
  <si>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</si>
  <si>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</si>
  <si>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</si>
  <si>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</si>
  <si>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</si>
  <si>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</si>
  <si>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</si>
  <si>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</si>
  <si>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</si>
  <si>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</si>
  <si>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</si>
  <si>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</si>
  <si>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</si>
  <si>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</si>
  <si>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</si>
  <si>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</si>
  <si>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</si>
  <si>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</si>
  <si>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</si>
  <si>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</si>
  <si>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</si>
  <si>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</si>
  <si>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</si>
  <si>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</si>
  <si>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</si>
  <si>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</si>
  <si>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</si>
  <si>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</si>
  <si>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</si>
  <si>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</si>
  <si>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</si>
  <si>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</si>
  <si>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</si>
  <si>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</si>
  <si>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</si>
  <si>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</si>
  <si>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</si>
  <si>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</si>
  <si>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</si>
  <si>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</si>
  <si>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</si>
  <si>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</si>
  <si>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</si>
  <si>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</si>
  <si>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</si>
  <si>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</si>
  <si>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</si>
  <si>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</si>
  <si>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</si>
  <si>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</si>
  <si>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</si>
  <si>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</si>
  <si>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</si>
  <si>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</si>
  <si>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</si>
  <si>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</si>
  <si>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</si>
  <si>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</si>
  <si>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</si>
  <si>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</si>
  <si>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</si>
  <si>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</si>
  <si>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</si>
  <si>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</si>
  <si>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</si>
  <si>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</si>
  <si>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</si>
  <si>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</si>
  <si>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</si>
  <si>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</si>
  <si>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</si>
  <si>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</si>
  <si>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</si>
  <si>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</si>
  <si>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</si>
  <si>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</si>
  <si>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</si>
  <si>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</si>
  <si>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</si>
  <si>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</si>
  <si>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</si>
  <si>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</si>
  <si>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</si>
  <si>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</si>
  <si>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</si>
  <si>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</si>
  <si>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</si>
  <si>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</si>
  <si>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</si>
  <si>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</si>
  <si>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</si>
  <si>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</si>
  <si>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</si>
  <si>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</si>
  <si>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</si>
  <si>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</si>
  <si>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</si>
  <si>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</si>
  <si>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</si>
  <si>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</si>
  <si>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</si>
  <si>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</si>
  <si>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</si>
  <si>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</si>
  <si>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</si>
  <si>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</si>
  <si>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</si>
  <si>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</si>
  <si>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</si>
  <si>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</si>
  <si>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</si>
  <si>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</si>
  <si>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</si>
  <si>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</si>
  <si>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</si>
  <si>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</si>
  <si>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</si>
  <si>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</si>
  <si>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</si>
  <si>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</si>
  <si>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</si>
  <si>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</si>
  <si>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</si>
  <si>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</si>
  <si>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</si>
  <si>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</si>
  <si>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</si>
  <si>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</si>
  <si>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</si>
  <si>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</si>
  <si>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</si>
  <si>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</si>
  <si>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</si>
  <si>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</si>
  <si>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</si>
  <si>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</si>
  <si>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</si>
  <si>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</si>
  <si>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</si>
  <si>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</si>
  <si>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</si>
  <si>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</si>
  <si>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</si>
  <si>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</si>
  <si>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</si>
  <si>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</si>
  <si>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</si>
  <si>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</si>
  <si>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</si>
  <si>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</si>
  <si>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</si>
  <si>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</si>
  <si>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</si>
  <si>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</si>
  <si>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</si>
  <si>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</si>
  <si>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</si>
  <si>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</si>
  <si>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</si>
  <si>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</si>
  <si>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</si>
  <si>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</si>
  <si>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</si>
  <si>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</si>
  <si>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</si>
  <si>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</si>
  <si>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</si>
  <si>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</si>
  <si>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</si>
  <si>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</si>
  <si>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</si>
  <si>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</si>
  <si>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</si>
  <si>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</si>
  <si>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</si>
  <si>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</si>
  <si>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</si>
  <si>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</si>
  <si>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</si>
  <si>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</si>
  <si>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</si>
  <si>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</si>
  <si>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</si>
  <si>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</si>
  <si>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</si>
  <si>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</si>
  <si>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</si>
  <si>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</si>
  <si>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</si>
  <si>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</si>
  <si>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</si>
  <si>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</si>
  <si>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</si>
  <si>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</si>
  <si>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</si>
  <si>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</si>
  <si>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</si>
  <si>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</si>
  <si>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</si>
  <si>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</si>
  <si>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</si>
  <si>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</si>
  <si>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</si>
  <si>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</si>
  <si>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</si>
  <si>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</si>
  <si>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</si>
  <si>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</si>
  <si>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</si>
  <si>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</si>
  <si>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</si>
  <si>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</si>
  <si>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</si>
  <si>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</si>
  <si>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</si>
  <si>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</si>
  <si>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</si>
  <si>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</si>
  <si>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</si>
  <si>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</si>
  <si>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</si>
  <si>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</si>
  <si>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</si>
  <si>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</si>
  <si>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</si>
  <si>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</si>
  <si>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</si>
  <si>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</si>
  <si>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</si>
  <si>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</si>
  <si>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</si>
  <si>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</si>
  <si>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</si>
  <si>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</si>
  <si>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</si>
  <si>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</si>
  <si>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</si>
  <si>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</si>
  <si>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</si>
  <si>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</si>
  <si>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</si>
  <si>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</si>
  <si>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</si>
  <si>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</si>
  <si>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</si>
  <si>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</si>
  <si>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</si>
  <si>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</si>
  <si>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</si>
  <si>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</si>
  <si>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</si>
  <si>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</si>
  <si>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</si>
  <si>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</si>
  <si>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</si>
  <si>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</si>
  <si>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</si>
  <si>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</si>
  <si>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</si>
  <si>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</si>
  <si>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</si>
  <si>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</si>
  <si>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</si>
  <si>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</si>
  <si>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</si>
  <si>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</si>
  <si>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</si>
  <si>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</si>
  <si>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</si>
  <si>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</si>
  <si>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</si>
  <si>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</si>
  <si>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</si>
  <si>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</si>
  <si>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</si>
  <si>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</si>
  <si>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</si>
  <si>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</si>
  <si>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</si>
  <si>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</si>
  <si>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</si>
  <si>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</si>
  <si>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</si>
  <si>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</si>
  <si>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</si>
  <si>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</si>
  <si>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</si>
  <si>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</si>
  <si>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</si>
  <si>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</si>
  <si>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</si>
  <si>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</si>
  <si>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</si>
  <si>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</si>
  <si>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</si>
  <si>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</si>
  <si>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</si>
  <si>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</si>
  <si>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</si>
  <si>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</si>
  <si>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</si>
  <si>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</si>
  <si>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</si>
  <si>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</si>
  <si>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</si>
  <si>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</si>
  <si>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</si>
  <si>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</si>
  <si>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</si>
  <si>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</si>
  <si>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</si>
  <si>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</si>
  <si>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</si>
  <si>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</si>
  <si>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</si>
  <si>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</si>
  <si>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</si>
  <si>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</si>
  <si>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</si>
  <si>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</si>
  <si>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</si>
  <si>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</si>
  <si>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</si>
  <si>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</si>
  <si>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</si>
  <si>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</si>
  <si>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</si>
  <si>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</si>
  <si>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</si>
  <si>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</si>
  <si>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</si>
  <si>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</si>
  <si>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</si>
  <si>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</si>
  <si>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</si>
  <si>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</si>
  <si>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</si>
  <si>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</si>
  <si>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</si>
  <si>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</si>
  <si>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</si>
  <si>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</si>
  <si>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</si>
  <si>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</si>
  <si>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</si>
  <si>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</si>
  <si>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</si>
  <si>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</si>
  <si>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</si>
  <si>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</si>
  <si>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</si>
  <si>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</si>
  <si>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</si>
  <si>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</si>
  <si>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</si>
  <si>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</si>
  <si>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</si>
  <si>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</si>
  <si>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</si>
  <si>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</si>
  <si>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</si>
  <si>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</si>
  <si>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</si>
  <si>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</si>
  <si>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</si>
  <si>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</si>
  <si>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</si>
  <si>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</si>
  <si>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</si>
  <si>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</si>
  <si>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</si>
  <si>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</si>
  <si>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</si>
  <si>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</si>
  <si>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</si>
  <si>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</si>
  <si>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</si>
  <si>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</si>
  <si>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</si>
  <si>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</si>
  <si>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</si>
  <si>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</si>
  <si>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</si>
  <si>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</si>
  <si>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</si>
  <si>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</si>
  <si>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</si>
  <si>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</si>
  <si>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</si>
  <si>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</si>
  <si>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</si>
  <si>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</si>
  <si>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</si>
  <si>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</si>
  <si>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</si>
  <si>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</si>
  <si>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</si>
  <si>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</si>
  <si>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</si>
  <si>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</si>
  <si>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</si>
  <si>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</si>
  <si>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</si>
  <si>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</si>
  <si>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</si>
  <si>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</si>
  <si>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</si>
  <si>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</si>
  <si>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</si>
  <si>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</si>
  <si>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</si>
  <si>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</si>
  <si>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</si>
  <si>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</si>
  <si>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</si>
  <si>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</si>
  <si>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</si>
  <si>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</si>
  <si>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</si>
  <si>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</si>
  <si>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</si>
  <si>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</si>
  <si>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</si>
  <si>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</si>
  <si>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</si>
  <si>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</si>
  <si>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</si>
  <si>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</si>
  <si>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</si>
  <si>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</si>
  <si>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</si>
  <si>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</si>
  <si>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</si>
  <si>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</si>
  <si>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</si>
  <si>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</si>
  <si>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</si>
  <si>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</si>
  <si>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</si>
  <si>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</si>
  <si>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</si>
  <si>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</si>
  <si>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</si>
  <si>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</si>
  <si>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</si>
  <si>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</si>
  <si>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</si>
  <si>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</si>
  <si>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</si>
  <si>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</si>
  <si>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</si>
  <si>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</si>
  <si>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</si>
  <si>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</si>
  <si>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</si>
  <si>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</si>
  <si>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</si>
  <si>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</si>
  <si>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</si>
  <si>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</si>
  <si>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</si>
  <si>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</si>
  <si>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</si>
  <si>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</si>
  <si>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</si>
  <si>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</si>
  <si>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</si>
  <si>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</si>
  <si>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</si>
  <si>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</si>
  <si>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</si>
  <si>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</si>
  <si>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</si>
  <si>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</si>
  <si>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</si>
  <si>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</si>
  <si>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</si>
  <si>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</si>
  <si>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</si>
  <si>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</si>
  <si>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</si>
  <si>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</si>
  <si>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</si>
  <si>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</si>
  <si>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</si>
  <si>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</si>
  <si>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</si>
  <si>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</si>
  <si>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</si>
  <si>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</si>
  <si>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</si>
  <si>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</si>
  <si>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</si>
  <si>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</si>
  <si>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</si>
  <si>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</si>
  <si>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</si>
  <si>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</si>
  <si>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</si>
  <si>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</si>
  <si>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</si>
  <si>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</si>
  <si>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</si>
  <si>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</si>
  <si>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</si>
  <si>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</si>
  <si>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</si>
  <si>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</si>
  <si>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</si>
  <si>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</si>
  <si>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</si>
  <si>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</si>
  <si>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</si>
  <si>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</si>
  <si>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</si>
  <si>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</si>
  <si>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</si>
  <si>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</si>
  <si>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</si>
  <si>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</si>
  <si>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</si>
  <si>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</si>
  <si>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</si>
  <si>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</si>
  <si>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</si>
  <si>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</si>
  <si>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</si>
  <si>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</si>
  <si>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</si>
  <si>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</si>
  <si>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</si>
  <si>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</si>
  <si>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</si>
  <si>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</si>
  <si>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</si>
  <si>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</si>
  <si>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</si>
  <si>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</si>
  <si>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</si>
  <si>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</si>
  <si>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</si>
  <si>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</si>
  <si>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</si>
  <si>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</si>
  <si>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</si>
  <si>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</si>
  <si>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</si>
  <si>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</si>
  <si>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</si>
  <si>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</si>
  <si>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</si>
  <si>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</si>
  <si>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</si>
  <si>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</si>
  <si>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</si>
  <si>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</si>
  <si>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</si>
  <si>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</si>
  <si>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</si>
  <si>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</si>
  <si>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</si>
  <si>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</si>
  <si>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</si>
  <si>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</si>
  <si>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</si>
  <si>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</si>
  <si>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</si>
  <si>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</si>
  <si>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</si>
  <si>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</si>
  <si>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</si>
  <si>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</si>
  <si>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</si>
  <si>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</si>
  <si>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</si>
  <si>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</si>
  <si>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</si>
  <si>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</si>
  <si>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</si>
  <si>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</si>
  <si>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</si>
  <si>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</si>
  <si>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</si>
  <si>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</si>
  <si>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</si>
  <si>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</si>
  <si>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</si>
  <si>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</si>
  <si>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</si>
  <si>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</si>
  <si>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</si>
  <si>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</si>
  <si>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</si>
  <si>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</si>
  <si>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</si>
  <si>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</si>
  <si>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</si>
  <si>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</si>
  <si>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</si>
  <si>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</si>
  <si>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</si>
  <si>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</si>
  <si>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</si>
  <si>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</si>
  <si>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</si>
  <si>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</si>
  <si>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</si>
  <si>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</si>
  <si>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</si>
  <si>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</si>
  <si>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</si>
  <si>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</si>
  <si>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</si>
  <si>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</si>
  <si>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</si>
  <si>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</si>
  <si>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</si>
  <si>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</si>
  <si>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</si>
  <si>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</si>
  <si>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</si>
  <si>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</si>
  <si>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</si>
  <si>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</si>
  <si>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</si>
  <si>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</si>
  <si>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</si>
  <si>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</si>
  <si>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</si>
  <si>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</si>
  <si>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</si>
  <si>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</si>
  <si>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</si>
  <si>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</si>
  <si>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</si>
  <si>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</si>
  <si>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</si>
  <si>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</si>
  <si>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</si>
  <si>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</si>
  <si>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</si>
  <si>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</si>
  <si>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</si>
  <si>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</si>
  <si>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</si>
  <si>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</si>
  <si>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</si>
  <si>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</si>
  <si>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</si>
  <si>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</si>
  <si>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</si>
  <si>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</si>
  <si>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</si>
  <si>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</si>
  <si>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</si>
  <si>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</si>
  <si>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</si>
  <si>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</si>
  <si>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</si>
  <si>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</si>
  <si>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</si>
  <si>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</si>
  <si>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</si>
  <si>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</si>
  <si>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</si>
  <si>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</si>
  <si>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</si>
  <si>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</si>
  <si>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</si>
  <si>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</si>
  <si>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</si>
  <si>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</si>
  <si>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</si>
  <si>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</si>
  <si>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</si>
  <si>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</si>
  <si>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</si>
  <si>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</si>
  <si>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</si>
  <si>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</si>
  <si>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</si>
  <si>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</si>
  <si>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</si>
  <si>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</si>
  <si>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</si>
  <si>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</si>
  <si>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</si>
  <si>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</si>
  <si>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</si>
  <si>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</si>
  <si>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</si>
  <si>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</si>
  <si>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</si>
  <si>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</si>
  <si>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</si>
  <si>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</si>
  <si>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</si>
  <si>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</si>
  <si>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</si>
  <si>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</si>
  <si>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</si>
  <si>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</si>
  <si>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</si>
  <si>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</si>
  <si>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</si>
  <si>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</si>
  <si>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</si>
  <si>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</si>
  <si>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</si>
  <si>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</si>
  <si>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</si>
  <si>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</si>
  <si>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</si>
  <si>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</si>
  <si>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</si>
  <si>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</si>
  <si>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</si>
  <si>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</si>
  <si>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</si>
  <si>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</si>
  <si>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</si>
  <si>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</si>
  <si>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</si>
  <si>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</si>
  <si>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</si>
  <si>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</si>
  <si>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</si>
  <si>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</si>
  <si>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</si>
  <si>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</si>
  <si>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</si>
  <si>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</si>
  <si>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</si>
  <si>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</si>
  <si>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</si>
  <si>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</si>
  <si>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</si>
  <si>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</si>
  <si>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</si>
  <si>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</si>
  <si>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</si>
  <si>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</si>
  <si>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</si>
  <si>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</si>
  <si>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</si>
  <si>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</si>
  <si>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</si>
  <si>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</si>
  <si>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</si>
  <si>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</si>
  <si>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</si>
  <si>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</si>
  <si>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</si>
  <si>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</si>
  <si>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</si>
  <si>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</si>
  <si>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</si>
  <si>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</si>
  <si>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</si>
  <si>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</si>
  <si>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</si>
  <si>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</si>
  <si>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</si>
  <si>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</si>
  <si>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</si>
  <si>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</si>
  <si>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</si>
  <si>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</si>
  <si>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</si>
  <si>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</si>
  <si>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</si>
  <si>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</si>
  <si>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</si>
  <si>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</si>
  <si>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</si>
  <si>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</si>
  <si>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</si>
  <si>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</si>
  <si>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</si>
  <si>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</si>
  <si>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</si>
  <si>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</si>
  <si>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</si>
  <si>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</si>
  <si>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</si>
  <si>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</si>
  <si>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</si>
  <si>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</si>
  <si>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</si>
  <si>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</si>
  <si>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</si>
  <si>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</si>
  <si>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</si>
  <si>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</si>
  <si>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</si>
  <si>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</si>
  <si>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</si>
  <si>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</si>
  <si>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</si>
  <si>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</si>
  <si>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</si>
  <si>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</si>
  <si>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</si>
  <si>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</si>
  <si>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</si>
  <si>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</si>
  <si>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</si>
  <si>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</si>
  <si>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</si>
  <si>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</si>
  <si>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</si>
  <si>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</si>
  <si>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</si>
  <si>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</si>
  <si>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</si>
  <si>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</si>
  <si>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</si>
  <si>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</si>
  <si>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</si>
  <si>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</si>
  <si>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</si>
  <si>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</si>
  <si>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</si>
  <si>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</si>
  <si>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</si>
  <si>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</si>
  <si>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</si>
  <si>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</si>
  <si>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</si>
  <si>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</si>
  <si>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</si>
  <si>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</si>
  <si>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</si>
  <si>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</si>
  <si>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</si>
  <si>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</si>
  <si>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</si>
  <si>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</si>
  <si>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</si>
  <si>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</si>
  <si>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</si>
  <si>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</si>
  <si>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</si>
  <si>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</si>
  <si>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</si>
  <si>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</si>
  <si>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</si>
  <si>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</si>
  <si>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</si>
  <si>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</si>
  <si>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</si>
  <si>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</si>
  <si>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</si>
  <si>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</si>
  <si>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</si>
  <si>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</si>
  <si>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</si>
  <si>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</si>
  <si>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</si>
  <si>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</si>
  <si>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</si>
  <si>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</si>
  <si>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</si>
  <si>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</si>
  <si>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</si>
  <si>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</si>
  <si>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</si>
  <si>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</si>
  <si>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</si>
  <si>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</si>
  <si>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</si>
  <si>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</si>
  <si>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</si>
  <si>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</si>
  <si>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</si>
  <si>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</si>
  <si>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</si>
  <si>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</si>
  <si>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</si>
  <si>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</si>
  <si>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</si>
  <si>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</si>
  <si>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</si>
  <si>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</si>
  <si>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</si>
  <si>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</si>
  <si>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</si>
  <si>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</si>
  <si>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</si>
  <si>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</si>
  <si>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</si>
  <si>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</si>
  <si>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</si>
  <si>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</si>
  <si>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</si>
  <si>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</si>
  <si>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</si>
  <si>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</si>
  <si>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</si>
  <si>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</si>
  <si>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</si>
  <si>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</si>
  <si>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</si>
  <si>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</si>
  <si>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</si>
  <si>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</si>
  <si>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</si>
  <si>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</si>
  <si>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</si>
  <si>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</si>
  <si>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</si>
  <si>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</si>
  <si>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</si>
  <si>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</si>
  <si>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</si>
  <si>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</si>
  <si>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</si>
  <si>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</si>
  <si>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</si>
  <si>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</si>
  <si>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</si>
  <si>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</si>
  <si>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</si>
  <si>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</si>
  <si>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</si>
  <si>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</si>
  <si>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</si>
  <si>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</si>
  <si>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</si>
  <si>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</si>
  <si>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</si>
  <si>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</si>
  <si>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</si>
  <si>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</si>
  <si>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</si>
  <si>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</si>
  <si>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</si>
  <si>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</si>
  <si>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</si>
  <si>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</si>
  <si>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</si>
  <si>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</si>
  <si>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</si>
  <si>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</si>
  <si>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</si>
  <si>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</si>
  <si>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</si>
  <si>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</si>
  <si>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</si>
  <si>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</si>
  <si>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</si>
  <si>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</si>
  <si>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</si>
  <si>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</si>
  <si>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</si>
  <si>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</si>
  <si>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</si>
  <si>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</si>
  <si>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</si>
  <si>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</si>
  <si>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</si>
  <si>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</si>
  <si>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</si>
  <si>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</si>
  <si>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</si>
  <si>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</si>
  <si>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</si>
  <si>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</si>
  <si>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</si>
  <si>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</si>
  <si>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</si>
  <si>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</si>
  <si>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</si>
  <si>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</si>
  <si>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</si>
  <si>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</si>
  <si>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</si>
  <si>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</si>
  <si>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</si>
  <si>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</si>
  <si>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</si>
  <si>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</si>
  <si>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</si>
  <si>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</si>
  <si>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</si>
  <si>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</si>
  <si>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</si>
  <si>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</si>
  <si>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</si>
  <si>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</si>
  <si>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</si>
  <si>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</si>
  <si>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</si>
  <si>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</si>
  <si>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</si>
  <si>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</si>
  <si>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</si>
  <si>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</si>
  <si>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</si>
  <si>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</si>
  <si>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</si>
  <si>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</si>
  <si>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</si>
  <si>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</si>
  <si>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</si>
  <si>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</si>
  <si>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</si>
  <si>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</si>
  <si>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</si>
  <si>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</si>
  <si>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</si>
  <si>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</si>
  <si>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</si>
  <si>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</si>
  <si>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</si>
  <si>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</si>
  <si>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</si>
  <si>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</si>
  <si>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</si>
  <si>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</si>
  <si>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</si>
  <si>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</si>
  <si>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</si>
  <si>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</si>
  <si>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</si>
  <si>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</si>
  <si>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</si>
  <si>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</si>
  <si>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</si>
  <si>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</si>
  <si>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</si>
  <si>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</si>
  <si>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</si>
  <si>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</si>
  <si>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</si>
  <si>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</si>
  <si>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</si>
  <si>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</si>
  <si>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</si>
  <si>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</si>
  <si>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</si>
  <si>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</si>
  <si>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</si>
  <si>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</si>
  <si>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</si>
  <si>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</si>
  <si>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</si>
  <si>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</si>
  <si>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</si>
  <si>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</si>
  <si>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</si>
  <si>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</si>
  <si>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</si>
  <si>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</si>
  <si>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</si>
  <si>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</si>
  <si>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</si>
  <si>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</si>
  <si>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</si>
  <si>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</si>
  <si>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</si>
  <si>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</si>
  <si>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</si>
  <si>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</si>
  <si>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</si>
  <si>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</si>
  <si>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</si>
  <si>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</si>
  <si>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</si>
  <si>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</si>
  <si>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</si>
  <si>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</si>
  <si>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</si>
  <si>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</si>
  <si>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</si>
  <si>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</si>
  <si>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</si>
  <si>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</si>
  <si>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</si>
  <si>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</si>
  <si>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</si>
  <si>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</si>
  <si>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</si>
  <si>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</si>
  <si>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</si>
  <si>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</si>
  <si>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</si>
  <si>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</si>
  <si>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</si>
  <si>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</si>
  <si>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</si>
  <si>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</si>
  <si>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</si>
  <si>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</si>
  <si>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</si>
  <si>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</si>
  <si>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</si>
  <si>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</si>
  <si>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</si>
  <si>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</si>
  <si>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</si>
  <si>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</si>
  <si>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</si>
  <si>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</si>
  <si>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</si>
  <si>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</si>
  <si>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</si>
  <si>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</si>
  <si>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</si>
  <si>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</si>
  <si>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</si>
  <si>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</si>
  <si>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</si>
  <si>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</si>
  <si>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</si>
  <si>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</si>
  <si>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</si>
  <si>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</si>
  <si>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</si>
  <si>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</si>
  <si>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</si>
  <si>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</si>
  <si>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</si>
  <si>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</si>
  <si>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</si>
  <si>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</si>
  <si>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</si>
  <si>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</si>
  <si>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</si>
  <si>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</si>
  <si>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</si>
  <si>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</si>
  <si>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</si>
  <si>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</si>
  <si>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</si>
  <si>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</si>
  <si>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</si>
  <si>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</si>
  <si>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</si>
  <si>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</si>
  <si>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</si>
  <si>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</si>
  <si>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</si>
  <si>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</si>
  <si>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</si>
  <si>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</si>
  <si>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</si>
  <si>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</si>
  <si>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</si>
  <si>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</si>
  <si>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</si>
  <si>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</si>
  <si>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</si>
  <si>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</si>
  <si>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</si>
  <si>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</si>
  <si>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</si>
  <si>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</si>
  <si>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</si>
  <si>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</si>
  <si>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</si>
  <si>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</si>
  <si>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</si>
  <si>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</si>
  <si>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</si>
  <si>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</si>
  <si>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</si>
  <si>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</si>
  <si>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</si>
  <si>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</si>
  <si>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</si>
  <si>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</si>
  <si>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</si>
  <si>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</si>
  <si>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</si>
  <si>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</si>
  <si>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</si>
  <si>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</si>
  <si>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</si>
  <si>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</si>
  <si>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</si>
  <si>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</si>
  <si>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</si>
  <si>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</si>
  <si>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</si>
  <si>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</si>
  <si>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</si>
  <si>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</si>
  <si>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</si>
  <si>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</si>
  <si>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</si>
  <si>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</si>
  <si>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</si>
  <si>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</si>
  <si>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</si>
  <si>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</si>
  <si>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</si>
  <si>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</si>
  <si>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</si>
  <si>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</si>
  <si>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</si>
  <si>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</si>
  <si>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</si>
  <si>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</si>
  <si>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</si>
  <si>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</si>
  <si>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</si>
  <si>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</si>
  <si>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</si>
  <si>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</si>
  <si>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</si>
  <si>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</si>
  <si>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</si>
  <si>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</si>
  <si>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</si>
  <si>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</si>
  <si>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</si>
  <si>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</si>
  <si>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</si>
  <si>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</si>
  <si>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</si>
  <si>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</si>
  <si>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</si>
  <si>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</si>
  <si>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</si>
  <si>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</si>
  <si>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</si>
  <si>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</si>
  <si>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</si>
  <si>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</si>
  <si>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</si>
  <si>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</si>
  <si>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</si>
  <si>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</si>
  <si>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</si>
  <si>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</si>
  <si>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</si>
  <si>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</si>
  <si>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</si>
  <si>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</si>
  <si>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</si>
  <si>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</si>
  <si>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</si>
  <si>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</si>
  <si>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</si>
  <si>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</si>
  <si>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</si>
  <si>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</si>
  <si>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</si>
  <si>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</si>
  <si>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</si>
  <si>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</si>
  <si>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</si>
  <si>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</si>
  <si>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</si>
  <si>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</si>
  <si>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</si>
  <si>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</si>
  <si>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</si>
  <si>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</si>
  <si>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</si>
  <si>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</si>
  <si>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</si>
  <si>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</si>
  <si>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</si>
  <si>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</si>
  <si>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</si>
  <si>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</si>
  <si>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</si>
  <si>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</si>
  <si>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</si>
  <si>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</si>
  <si>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</si>
  <si>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</si>
  <si>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</si>
  <si>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</si>
  <si>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</si>
  <si>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</si>
  <si>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</si>
  <si>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</si>
  <si>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</si>
  <si>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</si>
  <si>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</si>
  <si>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</si>
  <si>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</si>
  <si>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</si>
  <si>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</si>
  <si>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</si>
  <si>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</si>
  <si>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</si>
  <si>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</si>
  <si>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</si>
  <si>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</si>
  <si>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</si>
  <si>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</si>
  <si>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</si>
  <si>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</si>
  <si>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</si>
  <si>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</si>
  <si>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</si>
  <si>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</si>
  <si>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</si>
  <si>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</si>
  <si>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</si>
  <si>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</si>
  <si>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</si>
  <si>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</si>
  <si>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</si>
  <si>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</si>
  <si>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</si>
  <si>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</si>
  <si>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</si>
  <si>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</si>
  <si>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</si>
  <si>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</si>
  <si>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</si>
  <si>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</si>
  <si>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</si>
  <si>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</si>
  <si>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</si>
  <si>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</si>
  <si>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</si>
  <si>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</si>
  <si>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</si>
  <si>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</si>
  <si>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</si>
  <si>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</si>
  <si>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</si>
  <si>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</si>
  <si>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</si>
  <si>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</si>
  <si>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</si>
  <si>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</si>
  <si>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</si>
  <si>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</si>
  <si>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</si>
  <si>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</si>
  <si>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</si>
  <si>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</si>
  <si>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</si>
  <si>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</si>
  <si>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</si>
  <si>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</si>
  <si>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</si>
  <si>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</si>
  <si>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</si>
  <si>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</si>
  <si>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</si>
  <si>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</si>
  <si>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</si>
  <si>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</si>
  <si>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</si>
  <si>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</si>
  <si>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</si>
  <si>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</si>
  <si>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</si>
  <si>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</si>
  <si>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</si>
  <si>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</si>
  <si>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</si>
  <si>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</si>
  <si>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</si>
  <si>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</si>
  <si>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</si>
  <si>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</si>
  <si>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</si>
  <si>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</si>
  <si>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</si>
  <si>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</si>
  <si>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</si>
  <si>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</si>
  <si>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</si>
  <si>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</si>
  <si>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</si>
  <si>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</si>
  <si>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</si>
  <si>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</si>
  <si>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</si>
  <si>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</si>
  <si>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</si>
  <si>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</si>
  <si>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</si>
  <si>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</si>
  <si>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</si>
  <si>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</si>
  <si>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</si>
  <si>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</si>
  <si>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</si>
  <si>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</si>
  <si>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</si>
  <si>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</si>
  <si>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</si>
  <si>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</si>
  <si>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</si>
  <si>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</si>
  <si>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</si>
  <si>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</si>
  <si>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</si>
  <si>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</si>
  <si>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</si>
  <si>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</si>
  <si>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</si>
  <si>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</si>
  <si>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</si>
  <si>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</si>
  <si>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</si>
  <si>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</si>
  <si>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</si>
  <si>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</si>
  <si>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</si>
  <si>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</si>
  <si>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</si>
  <si>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</si>
  <si>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</si>
  <si>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</si>
  <si>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</si>
  <si>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</si>
  <si>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</si>
  <si>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</si>
  <si>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</si>
  <si>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</si>
  <si>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</si>
  <si>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</si>
  <si>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</si>
  <si>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</si>
  <si>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</si>
  <si>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</si>
  <si>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</si>
  <si>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</si>
  <si>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</si>
  <si>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</si>
  <si>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</si>
  <si>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</si>
  <si>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</si>
  <si>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</si>
  <si>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</si>
  <si>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</si>
  <si>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</si>
  <si>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</si>
  <si>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</si>
  <si>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</si>
  <si>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</si>
  <si>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</si>
  <si>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</si>
  <si>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</si>
  <si>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</si>
  <si>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</si>
  <si>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</si>
  <si>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</si>
  <si>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</si>
  <si>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</si>
  <si>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</si>
  <si>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</si>
  <si>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</si>
  <si>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</si>
  <si>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</si>
  <si>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</si>
  <si>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</si>
  <si>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</si>
  <si>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</si>
  <si>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</si>
  <si>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</si>
  <si>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</si>
  <si>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</si>
  <si>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</si>
  <si>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</si>
  <si>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</si>
  <si>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</si>
  <si>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</si>
  <si>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</si>
  <si>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</si>
  <si>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</si>
  <si>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</si>
  <si>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</si>
  <si>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</si>
  <si>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</si>
  <si>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</si>
  <si>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</si>
  <si>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</si>
  <si>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</si>
  <si>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</si>
  <si>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</si>
  <si>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</si>
  <si>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</si>
  <si>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</si>
  <si>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</si>
  <si>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</si>
  <si>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</si>
  <si>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</si>
  <si>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</si>
  <si>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</si>
  <si>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</si>
  <si>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</si>
  <si>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</si>
  <si>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</si>
  <si>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</si>
  <si>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</si>
  <si>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</si>
  <si>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</si>
  <si>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</si>
  <si>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</si>
  <si>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</si>
  <si>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</si>
  <si>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</si>
  <si>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</si>
  <si>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</si>
  <si>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</si>
  <si>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</si>
  <si>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</si>
  <si>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</si>
  <si>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</si>
  <si>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</si>
  <si>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</si>
  <si>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</si>
  <si>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</si>
  <si>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</si>
  <si>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</si>
  <si>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</si>
  <si>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</si>
  <si>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</si>
  <si>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</si>
  <si>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</si>
  <si>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</si>
  <si>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</si>
  <si>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</si>
  <si>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</si>
  <si>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</si>
  <si>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</si>
  <si>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</si>
  <si>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</si>
  <si>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</si>
  <si>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</si>
  <si>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</si>
  <si>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</si>
  <si>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</si>
  <si>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</si>
  <si>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</si>
  <si>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</si>
  <si>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</si>
  <si>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</si>
  <si>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</si>
  <si>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</si>
  <si>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</si>
  <si>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</si>
  <si>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</si>
  <si>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</si>
  <si>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</si>
  <si>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</si>
  <si>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</si>
  <si>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</si>
  <si>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</si>
  <si>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</si>
  <si>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</si>
  <si>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</si>
  <si>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</si>
  <si>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</si>
  <si>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</si>
  <si>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</si>
  <si>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</si>
  <si>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</si>
  <si>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</si>
  <si>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</si>
  <si>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</si>
  <si>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</si>
  <si>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</si>
  <si>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</si>
  <si>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</si>
  <si>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</si>
  <si>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</si>
  <si>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</si>
  <si>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</si>
  <si>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</si>
  <si>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</si>
  <si>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</si>
  <si>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</si>
  <si>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</si>
  <si>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</si>
  <si>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</si>
  <si>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</si>
  <si>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</si>
  <si>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</si>
  <si>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</si>
  <si>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</si>
  <si>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</si>
  <si>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</si>
  <si>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</si>
  <si>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</si>
  <si>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</si>
  <si>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</si>
  <si>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</si>
  <si>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</si>
  <si>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</si>
  <si>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</si>
  <si>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</si>
  <si>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</si>
  <si>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</si>
  <si>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</si>
  <si>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</si>
  <si>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</si>
  <si>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</si>
  <si>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</si>
  <si>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</si>
  <si>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</si>
  <si>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</si>
  <si>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</si>
  <si>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</si>
  <si>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</si>
  <si>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</si>
  <si>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</si>
  <si>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</si>
  <si>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</si>
  <si>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</si>
  <si>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</si>
  <si>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</si>
  <si>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</si>
  <si>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</si>
  <si>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</si>
  <si>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</si>
  <si>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</si>
  <si>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</si>
  <si>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</si>
  <si>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</si>
  <si>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</si>
  <si>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</si>
  <si>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</si>
  <si>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</si>
  <si>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</si>
  <si>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</si>
  <si>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</si>
  <si>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</si>
  <si>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</si>
  <si>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</si>
  <si>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</si>
  <si>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</si>
  <si>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</si>
  <si>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</si>
  <si>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</si>
  <si>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</si>
  <si>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</si>
  <si>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</si>
  <si>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</si>
  <si>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</si>
  <si>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</si>
  <si>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</si>
  <si>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</si>
  <si>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</si>
  <si>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</si>
  <si>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</si>
  <si>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</si>
  <si>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</si>
  <si>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</si>
  <si>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</si>
  <si>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</si>
  <si>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</si>
  <si>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</si>
  <si>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</si>
  <si>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</si>
  <si>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</si>
  <si>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</si>
  <si>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</si>
  <si>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</si>
  <si>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</si>
  <si>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</si>
  <si>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</si>
  <si>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</si>
  <si>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</si>
  <si>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</si>
  <si>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</si>
  <si>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</si>
  <si>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</si>
  <si>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</si>
  <si>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</si>
  <si>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</si>
  <si>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</si>
  <si>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</si>
  <si>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</si>
  <si>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</si>
  <si>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</si>
  <si>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</si>
  <si>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</si>
  <si>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</si>
  <si>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</si>
  <si>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</si>
  <si>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</si>
  <si>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</si>
  <si>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</si>
  <si>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</si>
  <si>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</si>
  <si>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</si>
  <si>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</si>
  <si>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</si>
  <si>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</si>
  <si>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</si>
  <si>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</si>
  <si>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</si>
  <si>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</si>
  <si>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</si>
  <si>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</si>
  <si>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</si>
  <si>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</si>
  <si>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</si>
  <si>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</si>
  <si>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</si>
  <si>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</si>
  <si>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</si>
  <si>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</si>
  <si>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</si>
  <si>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</si>
  <si>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</si>
  <si>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</si>
  <si>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</si>
  <si>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</si>
  <si>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</si>
  <si>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</si>
  <si>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</si>
  <si>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</si>
  <si>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</si>
  <si>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</si>
  <si>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</si>
  <si>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</si>
  <si>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</si>
  <si>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</si>
  <si>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</si>
  <si>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</si>
  <si>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</si>
  <si>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</si>
  <si>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</si>
  <si>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</si>
  <si>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</si>
  <si>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</si>
  <si>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</si>
  <si>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</si>
  <si>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</si>
  <si>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</si>
  <si>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</si>
  <si>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</si>
  <si>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</si>
  <si>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</si>
  <si>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</si>
  <si>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</si>
  <si>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</si>
  <si>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</si>
  <si>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</si>
  <si>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</si>
  <si>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</si>
  <si>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</si>
  <si>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</si>
  <si>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</si>
  <si>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</si>
  <si>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</si>
  <si>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</si>
  <si>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</si>
  <si>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</si>
  <si>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</si>
  <si>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</si>
  <si>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</si>
  <si>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</si>
  <si>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</si>
  <si>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</si>
  <si>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</si>
  <si>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</si>
  <si>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</si>
  <si>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</si>
  <si>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</si>
  <si>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</si>
  <si>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</si>
  <si>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</si>
  <si>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</si>
  <si>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</si>
  <si>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</si>
  <si>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</si>
  <si>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</si>
  <si>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</si>
  <si>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</si>
  <si>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</si>
  <si>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</si>
  <si>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</si>
  <si>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</si>
  <si>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</si>
  <si>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</si>
  <si>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</si>
  <si>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</si>
  <si>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</si>
  <si>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</si>
  <si>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</si>
  <si>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</si>
  <si>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</si>
  <si>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</si>
  <si>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</si>
  <si>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</si>
  <si>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</si>
  <si>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</si>
  <si>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</si>
  <si>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</si>
  <si>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</si>
  <si>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</si>
  <si>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</si>
  <si>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</si>
  <si>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</si>
  <si>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</si>
  <si>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</si>
  <si>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</si>
  <si>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</si>
  <si>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</si>
  <si>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</si>
  <si>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</si>
  <si>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</si>
  <si>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</si>
  <si>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</si>
  <si>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</si>
  <si>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</si>
  <si>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</si>
  <si>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</si>
  <si>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</si>
  <si>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</si>
  <si>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</si>
  <si>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</si>
  <si>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</si>
  <si>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</si>
  <si>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</si>
  <si>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</si>
  <si>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</si>
  <si>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</si>
  <si>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</si>
  <si>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</si>
  <si>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</si>
  <si>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</si>
  <si>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</si>
  <si>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</si>
  <si>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</si>
  <si>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</si>
  <si>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</si>
  <si>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</si>
  <si>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</si>
  <si>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</si>
  <si>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</si>
  <si>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</si>
  <si>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</si>
  <si>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</si>
  <si>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</si>
  <si>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</si>
  <si>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</si>
  <si>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</si>
  <si>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</si>
  <si>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</si>
  <si>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</si>
  <si>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</si>
  <si>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</si>
  <si>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</si>
  <si>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</si>
  <si>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</si>
  <si>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</si>
  <si>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</si>
  <si>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</si>
  <si>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</si>
  <si>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</si>
  <si>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</si>
  <si>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</si>
  <si>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</si>
  <si>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</si>
  <si>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</si>
  <si>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</si>
  <si>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</si>
  <si>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</si>
  <si>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</si>
  <si>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</si>
  <si>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</si>
  <si>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</si>
  <si>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</si>
  <si>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</si>
  <si>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</si>
  <si>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</si>
  <si>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</si>
  <si>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</si>
  <si>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</si>
  <si>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</si>
  <si>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</si>
  <si>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</si>
  <si>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</si>
  <si>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</si>
  <si>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</si>
  <si>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</si>
  <si>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</si>
  <si>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</si>
  <si>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</si>
  <si>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</si>
  <si>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</si>
  <si>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</si>
  <si>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</si>
  <si>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</si>
  <si>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</si>
  <si>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</si>
  <si>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</si>
  <si>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</si>
  <si>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</si>
  <si>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</si>
  <si>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</si>
  <si>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</si>
  <si>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</si>
  <si>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</si>
  <si>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</si>
  <si>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</si>
  <si>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</si>
  <si>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</si>
  <si>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</si>
  <si>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</si>
  <si>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</si>
  <si>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</si>
  <si>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</si>
  <si>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</si>
  <si>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</si>
  <si>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</si>
  <si>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</si>
  <si>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</si>
  <si>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</si>
  <si>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</si>
  <si>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</si>
  <si>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</si>
  <si>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</si>
  <si>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</si>
  <si>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</si>
  <si>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</si>
  <si>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</si>
  <si>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</si>
  <si>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</si>
  <si>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</si>
  <si>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</si>
  <si>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</si>
  <si>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</si>
  <si>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</si>
  <si>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</si>
  <si>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</si>
  <si>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</si>
  <si>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</si>
  <si>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</si>
  <si>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</si>
  <si>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</si>
  <si>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</si>
  <si>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</si>
  <si>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</si>
  <si>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</si>
  <si>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</si>
  <si>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</si>
  <si>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</si>
  <si>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</si>
  <si>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</si>
  <si>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</si>
  <si>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</si>
  <si>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</si>
  <si>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</si>
  <si>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</si>
  <si>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</si>
  <si>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</si>
  <si>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</si>
  <si>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</si>
  <si>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</si>
  <si>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</si>
  <si>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</si>
  <si>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</si>
  <si>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</si>
  <si>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</si>
  <si>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</si>
  <si>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</si>
  <si>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</si>
  <si>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</si>
  <si>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</si>
  <si>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</si>
  <si>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</si>
  <si>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</si>
  <si>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</si>
  <si>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</si>
  <si>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</si>
  <si>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</si>
  <si>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</si>
  <si>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</si>
  <si>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</si>
  <si>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</si>
  <si>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</si>
  <si>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</si>
  <si>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</si>
  <si>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</si>
  <si>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</si>
  <si>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</si>
  <si>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</si>
  <si>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</si>
  <si>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</si>
  <si>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</si>
  <si>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</si>
  <si>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</si>
  <si>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</si>
  <si>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</si>
  <si>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</si>
  <si>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</si>
  <si>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</si>
  <si>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</si>
  <si>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</si>
  <si>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</si>
  <si>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</si>
  <si>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</si>
  <si>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</si>
  <si>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</si>
  <si>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</si>
  <si>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</si>
  <si>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</si>
  <si>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</si>
  <si>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</si>
  <si>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</si>
  <si>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</si>
  <si>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</si>
  <si>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</si>
  <si>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</si>
  <si>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</si>
  <si>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</si>
  <si>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</si>
  <si>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</si>
  <si>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</si>
  <si>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</si>
  <si>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</si>
  <si>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</si>
  <si>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</si>
  <si>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</si>
  <si>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</si>
  <si>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</si>
  <si>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</si>
  <si>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</si>
  <si>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</si>
  <si>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</si>
  <si>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</si>
  <si>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</si>
  <si>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</si>
  <si>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</si>
  <si>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</si>
  <si>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</si>
  <si>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</si>
  <si>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</si>
  <si>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</si>
  <si>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</si>
  <si>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</si>
  <si>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</si>
  <si>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</si>
  <si>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</si>
  <si>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</si>
  <si>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</si>
  <si>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</si>
  <si>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</si>
  <si>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</si>
  <si>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</si>
  <si>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</si>
  <si>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</si>
  <si>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</si>
  <si>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</si>
  <si>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</si>
  <si>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</si>
  <si>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</si>
  <si>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</si>
  <si>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</si>
  <si>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</si>
  <si>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</si>
  <si>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</si>
  <si>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</si>
  <si>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</si>
  <si>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</si>
  <si>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</si>
  <si>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</si>
  <si>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</si>
  <si>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</si>
  <si>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</si>
  <si>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</si>
  <si>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</si>
  <si>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</si>
  <si>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</si>
  <si>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</si>
  <si>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</si>
  <si>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</si>
  <si>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</si>
  <si>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</si>
  <si>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</si>
  <si>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</si>
  <si>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</si>
  <si>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</si>
  <si>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</si>
  <si>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</si>
  <si>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</si>
  <si>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</si>
  <si>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</si>
  <si>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</si>
  <si>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</si>
  <si>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</si>
  <si>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</si>
  <si>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</si>
  <si>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</si>
  <si>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</si>
  <si>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</si>
  <si>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</si>
  <si>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</si>
  <si>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</si>
  <si>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</si>
  <si>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</si>
  <si>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</si>
  <si>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</si>
  <si>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</si>
  <si>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</si>
  <si>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</si>
  <si>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</si>
  <si>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</si>
  <si>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</si>
  <si>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</si>
  <si>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</si>
  <si>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</si>
  <si>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</si>
  <si>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</si>
  <si>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</si>
  <si>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</si>
  <si>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</si>
  <si>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</si>
  <si>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</si>
  <si>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</si>
  <si>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</si>
  <si>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</si>
  <si>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</si>
  <si>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</si>
  <si>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</si>
  <si>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</si>
  <si>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</si>
  <si>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</si>
  <si>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</si>
  <si>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</si>
  <si>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</si>
  <si>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</si>
  <si>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</si>
  <si>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</si>
  <si>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</si>
  <si>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</si>
  <si>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</si>
  <si>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</si>
  <si>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</si>
  <si>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</si>
  <si>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</si>
  <si>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</si>
  <si>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</si>
  <si>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</si>
  <si>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</si>
  <si>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</si>
  <si>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</si>
  <si>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</si>
  <si>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</si>
  <si>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</si>
  <si>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</si>
  <si>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</si>
  <si>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</si>
  <si>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</si>
  <si>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</si>
  <si>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</si>
  <si>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</si>
  <si>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</si>
  <si>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</si>
  <si>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</si>
  <si>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</si>
  <si>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</si>
  <si>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</si>
  <si>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</si>
  <si>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</si>
  <si>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</si>
  <si>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</si>
  <si>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</si>
  <si>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</si>
  <si>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</si>
  <si>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</si>
  <si>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</si>
  <si>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</si>
  <si>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</si>
  <si>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</si>
  <si>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</si>
  <si>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</si>
  <si>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</si>
  <si>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</si>
  <si>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</si>
  <si>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</si>
  <si>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</si>
  <si>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</si>
  <si>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</si>
  <si>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</si>
  <si>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</si>
  <si>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</si>
  <si>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</si>
  <si>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</si>
  <si>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</si>
  <si>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</si>
  <si>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</si>
  <si>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</si>
  <si>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</si>
  <si>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</si>
  <si>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</si>
  <si>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</si>
  <si>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</si>
  <si>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</si>
  <si>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</si>
  <si>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</si>
  <si>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</si>
  <si>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</si>
  <si>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</si>
  <si>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</si>
  <si>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</si>
  <si>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</si>
  <si>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</si>
  <si>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</si>
  <si>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</si>
  <si>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</si>
  <si>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</si>
  <si>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</si>
  <si>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</si>
  <si>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</si>
  <si>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</si>
  <si>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</si>
  <si>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</si>
  <si>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</si>
  <si>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</si>
  <si>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</si>
  <si>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</si>
  <si>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</si>
  <si>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</si>
  <si>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</si>
  <si>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</si>
  <si>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</si>
  <si>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</si>
  <si>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</si>
  <si>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</si>
  <si>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</si>
  <si>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</si>
  <si>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</si>
  <si>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</si>
  <si>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</si>
  <si>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</si>
  <si>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</si>
  <si>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</si>
  <si>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</si>
  <si>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</si>
  <si>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</si>
  <si>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</si>
  <si>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</si>
  <si>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</si>
  <si>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</si>
  <si>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</si>
  <si>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</si>
  <si>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</si>
  <si>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</si>
  <si>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</si>
  <si>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</si>
  <si>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</si>
  <si>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</si>
  <si>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</si>
  <si>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</si>
  <si>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</si>
  <si>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</si>
  <si>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</si>
  <si>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</si>
  <si>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</si>
  <si>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</si>
  <si>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</si>
  <si>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</si>
  <si>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</si>
  <si>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</si>
  <si>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</si>
  <si>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</si>
  <si>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</si>
  <si>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</si>
  <si>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</si>
  <si>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</si>
  <si>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</si>
  <si>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</si>
  <si>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</si>
  <si>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</si>
  <si>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</si>
  <si>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</si>
  <si>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</si>
  <si>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</si>
  <si>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</si>
  <si>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</si>
  <si>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</si>
  <si>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</si>
  <si>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</si>
  <si>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</si>
  <si>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</si>
  <si>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</si>
  <si>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</si>
  <si>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</si>
  <si>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</si>
  <si>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</si>
  <si>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</si>
  <si>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</si>
  <si>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</si>
  <si>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</si>
  <si>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</si>
  <si>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</si>
  <si>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</si>
  <si>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</si>
  <si>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</si>
  <si>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</si>
  <si>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</si>
  <si>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</si>
  <si>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</si>
  <si>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</si>
  <si>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</si>
  <si>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</si>
  <si>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</si>
  <si>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</si>
  <si>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</si>
  <si>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</si>
  <si>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</si>
  <si>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</si>
  <si>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</si>
  <si>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</si>
  <si>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</si>
  <si>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</si>
  <si>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</si>
  <si>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</si>
  <si>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</si>
  <si>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</si>
  <si>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</si>
  <si>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</si>
  <si>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</si>
  <si>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</si>
  <si>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</si>
  <si>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</si>
  <si>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</si>
  <si>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</si>
  <si>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</si>
  <si>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</si>
  <si>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</si>
  <si>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</si>
  <si>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</si>
  <si>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</si>
  <si>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</si>
  <si>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</si>
  <si>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</si>
  <si>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</si>
  <si>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</si>
  <si>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</si>
  <si>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</si>
  <si>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</si>
  <si>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</si>
  <si>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</si>
  <si>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</si>
  <si>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</si>
  <si>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</si>
  <si>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</si>
  <si>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</si>
  <si>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</si>
  <si>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</si>
  <si>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</si>
  <si>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</si>
  <si>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</si>
  <si>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</si>
  <si>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</si>
  <si>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</si>
  <si>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</si>
  <si>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</si>
  <si>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</si>
  <si>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</si>
  <si>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</si>
  <si>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</si>
  <si>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</si>
  <si>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</si>
  <si>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</si>
  <si>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</si>
  <si>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</si>
  <si>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</si>
  <si>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</si>
  <si>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</si>
  <si>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</si>
  <si>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</si>
  <si>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</si>
  <si>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</si>
  <si>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</si>
  <si>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</si>
  <si>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</si>
  <si>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</si>
  <si>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</si>
  <si>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</si>
  <si>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</si>
  <si>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</si>
  <si>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</si>
  <si>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</si>
  <si>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</si>
  <si>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</si>
  <si>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</si>
  <si>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</si>
  <si>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</si>
  <si>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</si>
  <si>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</si>
  <si>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</si>
  <si>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</si>
  <si>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</si>
  <si>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</si>
  <si>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</si>
  <si>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</si>
  <si>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</si>
  <si>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</si>
  <si>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</si>
  <si>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</si>
  <si>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</si>
  <si>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</si>
  <si>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</si>
  <si>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</si>
  <si>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</si>
  <si>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</si>
  <si>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</si>
  <si>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</si>
  <si>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</si>
  <si>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</si>
  <si>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</si>
  <si>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</si>
  <si>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</si>
  <si>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</si>
  <si>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</si>
  <si>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</si>
  <si>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</si>
  <si>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</si>
  <si>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</si>
  <si>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</si>
  <si>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</si>
  <si>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</si>
  <si>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</si>
  <si>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</si>
  <si>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</si>
  <si>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</si>
  <si>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</si>
  <si>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</si>
  <si>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</si>
  <si>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</si>
  <si>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</si>
  <si>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</si>
  <si>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</si>
  <si>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</si>
  <si>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</si>
  <si>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</si>
  <si>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</si>
  <si>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</si>
  <si>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</si>
  <si>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</si>
  <si>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</si>
  <si>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</si>
  <si>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</si>
  <si>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</si>
  <si>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</si>
  <si>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</si>
  <si>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</si>
  <si>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</si>
  <si>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</si>
  <si>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</si>
  <si>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</si>
  <si>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</si>
  <si>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</si>
  <si>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</si>
  <si>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</si>
  <si>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</si>
  <si>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</si>
  <si>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</si>
  <si>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</si>
  <si>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</si>
  <si>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</si>
  <si>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</si>
  <si>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</si>
  <si>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</si>
  <si>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</si>
  <si>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</si>
  <si>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</si>
  <si>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</si>
  <si>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</si>
  <si>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</si>
  <si>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</si>
  <si>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</si>
  <si>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</si>
  <si>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</si>
  <si>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</si>
  <si>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</si>
  <si>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</si>
  <si>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</si>
  <si>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</si>
  <si>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</si>
  <si>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</si>
  <si>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</si>
  <si>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</si>
  <si>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</si>
  <si>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</si>
  <si>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</si>
  <si>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</si>
  <si>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</si>
  <si>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</si>
  <si>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</si>
  <si>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</si>
  <si>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</si>
  <si>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</si>
  <si>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</si>
  <si>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</si>
  <si>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</si>
  <si>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</si>
  <si>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</si>
  <si>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</si>
  <si>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</si>
  <si>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</si>
  <si>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</si>
  <si>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</si>
  <si>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</si>
  <si>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</si>
  <si>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</si>
  <si>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</si>
  <si>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</si>
  <si>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</si>
  <si>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</si>
  <si>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</si>
  <si>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</si>
  <si>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</si>
  <si>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</si>
  <si>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</si>
  <si>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</si>
  <si>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</si>
  <si>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</si>
  <si>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</si>
  <si>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</si>
  <si>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</si>
  <si>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</si>
  <si>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</si>
  <si>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</si>
  <si>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</si>
  <si>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</si>
  <si>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</si>
  <si>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</si>
  <si>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</si>
  <si>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</si>
  <si>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</si>
  <si>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</si>
  <si>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</si>
  <si>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</si>
  <si>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</si>
  <si>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</si>
  <si>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</si>
  <si>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</si>
  <si>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</si>
  <si>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</si>
  <si>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</si>
  <si>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</si>
  <si>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</si>
  <si>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</si>
  <si>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</si>
  <si>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</si>
  <si>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</si>
  <si>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</si>
  <si>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</si>
  <si>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</si>
  <si>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</si>
  <si>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</si>
  <si>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</si>
  <si>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</si>
  <si>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</si>
  <si>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</si>
  <si>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</si>
  <si>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</si>
  <si>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</si>
  <si>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</si>
  <si>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</si>
  <si>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</si>
  <si>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</si>
  <si>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</si>
  <si>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</si>
  <si>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</si>
  <si>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</si>
  <si>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</si>
  <si>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</si>
  <si>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</si>
  <si>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</si>
  <si>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</si>
  <si>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</si>
  <si>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</si>
  <si>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</si>
  <si>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</si>
  <si>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</si>
  <si>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</si>
  <si>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</si>
  <si>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</si>
  <si>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</si>
  <si>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</si>
  <si>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</si>
  <si>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</si>
  <si>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</si>
  <si>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</si>
  <si>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</si>
  <si>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</si>
  <si>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</si>
  <si>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</si>
  <si>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</si>
  <si>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</si>
  <si>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</si>
  <si>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</si>
  <si>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</si>
  <si>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</si>
  <si>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</si>
  <si>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</si>
  <si>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</si>
  <si>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</si>
  <si>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</si>
  <si>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</si>
  <si>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</si>
  <si>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</si>
  <si>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</si>
  <si>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</si>
  <si>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</si>
  <si>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</si>
  <si>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</si>
  <si>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</si>
  <si>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</si>
  <si>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</si>
  <si>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</si>
  <si>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</si>
  <si>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</si>
  <si>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</si>
  <si>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</si>
  <si>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</si>
  <si>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</si>
  <si>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</si>
  <si>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</si>
  <si>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</si>
  <si>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</si>
  <si>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</si>
  <si>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</si>
  <si>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</si>
  <si>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</si>
  <si>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</si>
  <si>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</si>
  <si>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</si>
  <si>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</si>
  <si>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</si>
  <si>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</si>
  <si>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</si>
  <si>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</si>
  <si>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</si>
  <si>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</si>
  <si>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</si>
  <si>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</si>
  <si>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</si>
  <si>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</si>
  <si>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</si>
  <si>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</si>
  <si>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</si>
  <si>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</si>
  <si>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</si>
  <si>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</si>
  <si>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</si>
  <si>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</si>
  <si>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</si>
  <si>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</si>
  <si>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</si>
  <si>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</si>
  <si>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</si>
  <si>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</si>
  <si>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</si>
  <si>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</si>
  <si>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</si>
  <si>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</si>
  <si>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</si>
  <si>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</si>
  <si>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</si>
  <si>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</si>
  <si>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</si>
  <si>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</si>
  <si>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</si>
  <si>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</si>
  <si>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</si>
  <si>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</si>
  <si>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</si>
  <si>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</si>
  <si>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</si>
  <si>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</si>
  <si>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</si>
  <si>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</si>
  <si>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</si>
  <si>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</si>
  <si>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</si>
  <si>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</si>
  <si>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</si>
  <si>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</si>
  <si>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</si>
  <si>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</si>
  <si>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</si>
  <si>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</si>
  <si>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</si>
  <si>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</si>
  <si>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</si>
  <si>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</si>
  <si>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</si>
  <si>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</si>
  <si>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</si>
  <si>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</si>
  <si>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</si>
  <si>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</si>
  <si>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</si>
  <si>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</si>
  <si>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</si>
  <si>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</si>
  <si>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</si>
  <si>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</si>
  <si>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</si>
  <si>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</si>
  <si>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</si>
  <si>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</si>
  <si>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</si>
  <si>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</si>
  <si>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</si>
  <si>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</si>
  <si>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</si>
  <si>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</si>
  <si>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</si>
  <si>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</si>
  <si>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</si>
  <si>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</si>
  <si>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</si>
  <si>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</si>
  <si>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</si>
  <si>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</si>
  <si>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</si>
  <si>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</si>
  <si>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</si>
  <si>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</si>
  <si>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</si>
  <si>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</si>
  <si>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</si>
  <si>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</si>
  <si>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</si>
  <si>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</si>
  <si>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</si>
  <si>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</si>
  <si>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</si>
  <si>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</si>
  <si>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</si>
  <si>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</si>
  <si>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</si>
  <si>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</si>
  <si>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</si>
  <si>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</si>
  <si>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</si>
  <si>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</si>
  <si>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</si>
  <si>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</si>
  <si>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</si>
  <si>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</si>
  <si>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</si>
  <si>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</si>
  <si>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</si>
  <si>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</si>
  <si>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</si>
  <si>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</si>
  <si>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</si>
  <si>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</si>
  <si>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</si>
  <si>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</si>
  <si>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</si>
  <si>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</si>
  <si>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</si>
  <si>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</si>
  <si>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</si>
  <si>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</si>
  <si>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</si>
  <si>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</si>
  <si>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</si>
  <si>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</si>
  <si>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</si>
  <si>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</si>
  <si>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</si>
  <si>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</si>
  <si>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</si>
  <si>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</si>
  <si>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</si>
  <si>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</si>
  <si>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</si>
  <si>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</si>
  <si>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</si>
  <si>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</si>
  <si>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</si>
  <si>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</si>
  <si>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</si>
  <si>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</si>
  <si>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</si>
  <si>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</si>
  <si>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</si>
  <si>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</si>
  <si>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</si>
  <si>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</si>
  <si>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</si>
  <si>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</si>
  <si>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</si>
  <si>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</si>
  <si>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</si>
  <si>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</si>
  <si>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</si>
  <si>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</si>
  <si>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</si>
  <si>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</si>
  <si>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</si>
  <si>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</si>
  <si>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</si>
  <si>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</si>
  <si>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</si>
  <si>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</si>
  <si>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</si>
  <si>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</si>
  <si>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</si>
  <si>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</si>
  <si>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</si>
  <si>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</si>
  <si>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</si>
  <si>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</si>
  <si>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</si>
  <si>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</si>
  <si>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</si>
  <si>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</si>
  <si>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</si>
  <si>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</si>
  <si>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</si>
  <si>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</si>
  <si>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</si>
  <si>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</si>
  <si>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</si>
  <si>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</si>
  <si>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</si>
  <si>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</si>
  <si>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</si>
  <si>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</si>
  <si>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</si>
  <si>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</si>
  <si>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</si>
  <si>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</si>
  <si>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</si>
  <si>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</si>
  <si>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</si>
  <si>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</si>
  <si>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</si>
  <si>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</si>
  <si>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</si>
  <si>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</si>
  <si>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</si>
  <si>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</si>
  <si>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</si>
  <si>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</si>
  <si>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</si>
  <si>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</si>
  <si>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</si>
  <si>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</si>
  <si>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</si>
  <si>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</si>
  <si>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</si>
  <si>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</si>
  <si>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</si>
  <si>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</si>
  <si>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</si>
  <si>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</si>
  <si>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</si>
  <si>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</si>
  <si>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</si>
  <si>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</si>
  <si>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</si>
  <si>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</si>
  <si>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</si>
  <si>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</si>
  <si>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</si>
  <si>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</si>
  <si>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</si>
  <si>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</si>
  <si>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</si>
  <si>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</si>
  <si>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</si>
  <si>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</si>
  <si>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</si>
  <si>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</si>
  <si>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</si>
  <si>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</si>
  <si>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</si>
  <si>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</si>
  <si>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</si>
  <si>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</si>
  <si>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</si>
  <si>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</si>
  <si>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</si>
  <si>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</si>
  <si>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</si>
  <si>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</si>
  <si>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</si>
  <si>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</si>
  <si>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</si>
  <si>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</si>
  <si>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</si>
  <si>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</si>
  <si>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</si>
  <si>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</si>
  <si>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</si>
  <si>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</si>
  <si>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</si>
  <si>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</si>
  <si>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</si>
  <si>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</si>
  <si>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</si>
  <si>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</si>
  <si>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</si>
  <si>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</si>
  <si>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</si>
  <si>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</si>
  <si>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</si>
  <si>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</si>
  <si>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</si>
  <si>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</si>
  <si>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</si>
  <si>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</si>
  <si>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</si>
  <si>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</si>
  <si>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</si>
  <si>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</si>
  <si>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</si>
  <si>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</si>
  <si>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</si>
  <si>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</si>
  <si>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</si>
  <si>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</si>
  <si>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</si>
  <si>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</si>
  <si>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</si>
  <si>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</si>
  <si>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</si>
  <si>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</si>
  <si>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</si>
  <si>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</si>
  <si>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</si>
  <si>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</si>
  <si>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</si>
  <si>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</si>
  <si>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</si>
  <si>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</si>
  <si>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</si>
  <si>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</si>
  <si>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</si>
  <si>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</si>
  <si>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</si>
  <si>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</si>
  <si>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</si>
  <si>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</si>
  <si>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</si>
  <si>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</si>
  <si>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</si>
  <si>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</si>
  <si>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</si>
  <si>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</si>
  <si>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</si>
  <si>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</si>
  <si>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</si>
  <si>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</si>
  <si>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</si>
  <si>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</si>
  <si>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</si>
  <si>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</si>
  <si>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</si>
  <si>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</si>
  <si>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</si>
  <si>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</si>
  <si>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</si>
  <si>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</si>
  <si>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</si>
  <si>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</si>
  <si>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</si>
  <si>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</si>
  <si>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</si>
  <si>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</si>
  <si>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</si>
  <si>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</si>
  <si>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</si>
  <si>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</si>
  <si>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</si>
  <si>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</si>
  <si>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</si>
  <si>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</si>
  <si>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</si>
  <si>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</si>
  <si>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</si>
  <si>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</si>
  <si>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</si>
  <si>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</si>
  <si>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</si>
  <si>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</si>
  <si>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</si>
  <si>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</si>
  <si>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</si>
  <si>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</si>
  <si>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</si>
  <si>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</si>
  <si>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</si>
  <si>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</si>
  <si>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</si>
  <si>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</si>
  <si>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</si>
  <si>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</si>
  <si>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</si>
  <si>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</si>
  <si>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</si>
  <si>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</si>
  <si>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</si>
  <si>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</si>
  <si>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</si>
  <si>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</si>
  <si>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</si>
  <si>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</si>
  <si>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</si>
  <si>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</si>
  <si>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</si>
  <si>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</si>
  <si>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</si>
  <si>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</si>
  <si>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</si>
  <si>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</si>
  <si>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</si>
  <si>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</si>
  <si>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</si>
  <si>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</si>
  <si>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</si>
  <si>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</si>
  <si>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</si>
  <si>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</si>
  <si>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</si>
  <si>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</si>
  <si>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</si>
  <si>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</si>
  <si>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</si>
  <si>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</si>
  <si>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</si>
  <si>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</si>
  <si>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</si>
  <si>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</si>
  <si>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</si>
  <si>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</si>
  <si>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</si>
  <si>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</si>
  <si>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</si>
  <si>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</si>
  <si>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</si>
  <si>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</si>
  <si>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</si>
  <si>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</si>
  <si>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</si>
  <si>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</si>
  <si>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</si>
  <si>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</si>
  <si>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</si>
  <si>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</si>
  <si>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</si>
  <si>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</si>
  <si>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</si>
  <si>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</si>
  <si>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</si>
  <si>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</si>
  <si>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</si>
  <si>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</si>
  <si>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</si>
  <si>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</si>
  <si>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</si>
  <si>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</si>
  <si>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</si>
  <si>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</si>
  <si>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</si>
  <si>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</si>
  <si>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</si>
  <si>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</si>
  <si>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</si>
  <si>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</si>
  <si>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</si>
  <si>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</si>
  <si>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</si>
  <si>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</si>
  <si>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</si>
  <si>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</si>
  <si>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</si>
  <si>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</si>
  <si>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</si>
  <si>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</si>
  <si>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</si>
  <si>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</si>
  <si>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</si>
  <si>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</si>
  <si>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</si>
  <si>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</si>
  <si>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</si>
  <si>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</si>
  <si>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</si>
  <si>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</si>
  <si>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</si>
  <si>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</si>
  <si>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</si>
  <si>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</si>
  <si>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</si>
  <si>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</si>
  <si>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</si>
  <si>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</si>
  <si>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</si>
  <si>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</si>
  <si>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</si>
  <si>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</si>
  <si>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</si>
  <si>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</si>
  <si>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</si>
  <si>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</si>
  <si>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</si>
  <si>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</si>
  <si>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</si>
  <si>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</si>
  <si>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</si>
  <si>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</si>
  <si>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</si>
  <si>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</si>
  <si>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</si>
  <si>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</si>
  <si>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</si>
  <si>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</si>
  <si>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</si>
  <si>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</si>
  <si>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</si>
  <si>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</si>
  <si>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</si>
  <si>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</si>
  <si>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</si>
  <si>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</si>
  <si>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</si>
  <si>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</si>
  <si>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</si>
  <si>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</si>
  <si>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</si>
  <si>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</si>
  <si>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</si>
  <si>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</si>
  <si>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</si>
  <si>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</si>
  <si>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</si>
  <si>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</si>
  <si>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</si>
  <si>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</si>
  <si>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</si>
  <si>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</si>
  <si>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</si>
  <si>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</si>
  <si>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</si>
  <si>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</si>
  <si>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</si>
  <si>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</si>
  <si>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</si>
  <si>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</si>
  <si>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</si>
  <si>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</si>
  <si>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</si>
  <si>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</si>
  <si>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</si>
  <si>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</si>
  <si>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</si>
  <si>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</si>
  <si>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</si>
  <si>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</si>
  <si>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</si>
  <si>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</si>
  <si>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</si>
  <si>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</si>
  <si>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</si>
  <si>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</si>
  <si>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</si>
  <si>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</si>
  <si>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</si>
  <si>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</si>
  <si>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</si>
  <si>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</si>
  <si>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</si>
  <si>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</si>
  <si>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</si>
  <si>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</si>
  <si>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</si>
  <si>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</si>
  <si>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</si>
  <si>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</si>
  <si>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</si>
  <si>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</si>
  <si>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</si>
  <si>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</si>
  <si>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</si>
  <si>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</si>
  <si>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</si>
  <si>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</si>
  <si>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</si>
  <si>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</si>
  <si>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</si>
  <si>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</si>
  <si>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</si>
  <si>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</si>
  <si>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</si>
  <si>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</si>
  <si>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</si>
  <si>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</si>
  <si>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</si>
  <si>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</si>
  <si>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</si>
  <si>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</si>
  <si>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</si>
  <si>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</si>
  <si>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</si>
  <si>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</si>
  <si>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</si>
  <si>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</si>
  <si>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</si>
  <si>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</si>
  <si>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</si>
  <si>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</si>
  <si>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</si>
  <si>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</si>
  <si>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</si>
  <si>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</si>
  <si>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</si>
  <si>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</si>
  <si>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</si>
  <si>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</si>
  <si>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</si>
  <si>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</si>
  <si>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</si>
  <si>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</si>
  <si>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</si>
  <si>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</si>
  <si>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</si>
  <si>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</si>
  <si>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</si>
  <si>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</si>
  <si>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</si>
  <si>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</si>
  <si>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</si>
  <si>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</si>
  <si>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</si>
  <si>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</si>
  <si>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</si>
  <si>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</si>
  <si>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</si>
  <si>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</si>
  <si>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</si>
  <si>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</si>
  <si>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</si>
  <si>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</si>
  <si>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</si>
  <si>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</si>
  <si>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</si>
  <si>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</si>
  <si>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</si>
  <si>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</si>
  <si>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</si>
  <si>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</si>
  <si>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</si>
  <si>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</si>
  <si>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</si>
  <si>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</si>
  <si>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</si>
  <si>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</si>
  <si>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</si>
  <si>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</si>
  <si>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</si>
  <si>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</si>
  <si>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</si>
  <si>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</si>
  <si>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</si>
  <si>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</si>
  <si>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</si>
  <si>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</si>
  <si>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</si>
  <si>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</si>
  <si>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</si>
  <si>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</si>
  <si>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</si>
  <si>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</si>
  <si>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</si>
  <si>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</si>
  <si>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</si>
  <si>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</si>
  <si>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</si>
  <si>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</si>
  <si>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</si>
  <si>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</si>
  <si>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</si>
  <si>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</si>
  <si>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</si>
  <si>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</si>
  <si>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</si>
  <si>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</si>
  <si>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</si>
  <si>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</si>
  <si>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</si>
  <si>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</si>
  <si>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</si>
  <si>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</si>
  <si>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</si>
  <si>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</si>
  <si>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</si>
  <si>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</si>
  <si>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</si>
  <si>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</si>
  <si>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</si>
  <si>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</si>
  <si>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</si>
  <si>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</si>
  <si>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</si>
  <si>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</si>
  <si>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</si>
  <si>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</si>
  <si>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</si>
  <si>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</si>
  <si>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</si>
  <si>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</si>
  <si>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</si>
  <si>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</si>
  <si>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</si>
  <si>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</si>
  <si>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</si>
  <si>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</si>
  <si>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</si>
  <si>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</si>
  <si>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</si>
  <si>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</si>
  <si>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</si>
  <si>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</si>
  <si>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</si>
  <si>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</si>
  <si>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</si>
  <si>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</si>
  <si>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</si>
  <si>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</si>
  <si>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</si>
  <si>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</si>
  <si>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</si>
  <si>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</si>
  <si>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</si>
  <si>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</si>
  <si>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</si>
  <si>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</si>
  <si>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</si>
  <si>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</si>
  <si>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</si>
  <si>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</si>
  <si>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</si>
  <si>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</si>
  <si>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</si>
  <si>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</si>
  <si>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</si>
  <si>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</si>
  <si>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</si>
  <si>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</si>
  <si>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</si>
  <si>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</si>
  <si>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</si>
  <si>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</si>
  <si>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</si>
  <si>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</si>
  <si>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</si>
  <si>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</si>
  <si>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</si>
  <si>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</si>
  <si>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</si>
  <si>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</si>
  <si>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</si>
  <si>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</si>
  <si>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</si>
  <si>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</si>
  <si>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</si>
  <si>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</si>
  <si>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</si>
  <si>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</si>
  <si>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</si>
  <si>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</si>
  <si>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</si>
  <si>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</si>
  <si>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</si>
  <si>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</si>
  <si>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</si>
  <si>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</si>
  <si>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</si>
  <si>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</si>
  <si>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</si>
  <si>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</si>
  <si>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</si>
  <si>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</si>
  <si>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</si>
  <si>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</si>
  <si>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</si>
  <si>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</si>
  <si>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</si>
  <si>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</si>
  <si>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</si>
  <si>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</si>
  <si>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</si>
  <si>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</si>
  <si>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</si>
  <si>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</si>
  <si>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</si>
  <si>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</si>
  <si>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</si>
  <si>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</si>
  <si>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</si>
  <si>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</si>
  <si>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</si>
  <si>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</si>
  <si>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</si>
  <si>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</si>
  <si>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</si>
  <si>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</si>
  <si>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</si>
  <si>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</si>
  <si>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</si>
  <si>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</si>
  <si>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</si>
  <si>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</si>
  <si>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</si>
  <si>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</si>
  <si>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</si>
  <si>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</si>
  <si>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</si>
  <si>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</si>
  <si>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</si>
  <si>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</si>
  <si>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</si>
  <si>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</si>
  <si>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</si>
  <si>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</si>
  <si>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</si>
  <si>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</si>
  <si>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</si>
  <si>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</si>
  <si>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</si>
  <si>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</si>
  <si>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</si>
  <si>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</si>
  <si>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</si>
  <si>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</si>
  <si>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</si>
  <si>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</si>
  <si>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</si>
  <si>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</si>
  <si>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</si>
  <si>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</si>
  <si>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</si>
  <si>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</si>
  <si>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</si>
  <si>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</si>
  <si>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</si>
  <si>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</si>
  <si>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</si>
  <si>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</si>
  <si>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</si>
  <si>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</si>
  <si>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</si>
  <si>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</si>
  <si>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</si>
  <si>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</si>
  <si>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</si>
  <si>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</si>
  <si>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</si>
  <si>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</si>
  <si>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</si>
  <si>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</si>
  <si>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</si>
  <si>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</si>
  <si>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</si>
  <si>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</si>
  <si>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</si>
  <si>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</si>
  <si>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</si>
  <si>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</si>
  <si>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</si>
  <si>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</si>
  <si>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</si>
  <si>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</si>
  <si>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</si>
  <si>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</si>
  <si>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</si>
  <si>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</si>
  <si>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</si>
  <si>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</si>
  <si>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</si>
  <si>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</si>
  <si>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</si>
  <si>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</si>
  <si>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</si>
  <si>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</si>
  <si>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</si>
  <si>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</si>
  <si>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</si>
  <si>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</si>
  <si>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</si>
  <si>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</si>
  <si>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</si>
  <si>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</si>
  <si>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</si>
  <si>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</si>
  <si>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</si>
  <si>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</si>
  <si>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</si>
  <si>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</si>
  <si>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</si>
  <si>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</si>
  <si>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</si>
  <si>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</si>
  <si>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</si>
  <si>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</si>
  <si>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</si>
  <si>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</si>
  <si>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</si>
  <si>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</si>
  <si>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</si>
  <si>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</si>
  <si>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</si>
  <si>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</si>
  <si>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</si>
  <si>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</si>
  <si>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</si>
  <si>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</si>
  <si>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</si>
  <si>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</si>
  <si>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</si>
  <si>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</si>
  <si>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</si>
  <si>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</si>
  <si>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</si>
  <si>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</si>
  <si>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</si>
  <si>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</si>
  <si>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</si>
  <si>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</si>
  <si>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</si>
  <si>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</si>
  <si>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</si>
  <si>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</si>
  <si>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</si>
  <si>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</si>
  <si>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</si>
  <si>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</si>
  <si>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</si>
  <si>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</si>
  <si>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</si>
  <si>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</si>
  <si>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</si>
  <si>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</si>
  <si>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</si>
  <si>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</si>
  <si>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</si>
  <si>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</si>
  <si>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</si>
  <si>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</si>
  <si>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</si>
  <si>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</si>
  <si>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</si>
  <si>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</si>
  <si>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</si>
  <si>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</si>
  <si>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</si>
  <si>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</si>
  <si>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</si>
  <si>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</si>
  <si>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</si>
  <si>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</si>
  <si>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</si>
  <si>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</si>
  <si>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</si>
  <si>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</si>
  <si>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</si>
  <si>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</si>
  <si>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</si>
  <si>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</si>
  <si>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</si>
  <si>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</si>
  <si>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</si>
  <si>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</si>
  <si>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</si>
  <si>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</si>
  <si>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</si>
  <si>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</si>
  <si>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</si>
  <si>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</si>
  <si>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</si>
  <si>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</si>
  <si>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</si>
  <si>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</si>
  <si>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</si>
  <si>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</si>
  <si>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</si>
  <si>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</si>
  <si>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</si>
  <si>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</si>
  <si>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</si>
  <si>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</si>
  <si>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</si>
  <si>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</si>
  <si>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</si>
  <si>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</si>
  <si>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</si>
  <si>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</si>
  <si>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</si>
  <si>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</si>
  <si>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</si>
  <si>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</si>
  <si>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</si>
  <si>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</si>
  <si>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</si>
  <si>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</si>
  <si>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</si>
  <si>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</si>
  <si>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</si>
  <si>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</si>
  <si>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</si>
  <si>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</si>
  <si>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</si>
  <si>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</si>
  <si>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</si>
  <si>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</si>
  <si>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</si>
  <si>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</si>
  <si>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</si>
  <si>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</si>
  <si>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</si>
  <si>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</si>
  <si>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</si>
  <si>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</si>
  <si>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</si>
  <si>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</si>
  <si>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</si>
  <si>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</si>
  <si>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</si>
  <si>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</si>
  <si>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</si>
  <si>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</si>
  <si>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</si>
  <si>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</si>
  <si>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</si>
  <si>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</si>
  <si>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</si>
  <si>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</si>
  <si>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</si>
  <si>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</si>
  <si>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</si>
  <si>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</si>
  <si>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</si>
  <si>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</si>
  <si>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</si>
  <si>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</si>
  <si>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</si>
  <si>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</si>
  <si>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</si>
  <si>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</si>
  <si>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</si>
  <si>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</si>
  <si>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</si>
  <si>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</si>
  <si>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</si>
  <si>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</si>
  <si>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</si>
  <si>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</si>
  <si>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</si>
  <si>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</si>
  <si>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</si>
  <si>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</si>
  <si>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</si>
  <si>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</si>
  <si>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</si>
  <si>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</si>
  <si>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</si>
  <si>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</si>
  <si>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</si>
  <si>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</si>
  <si>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</si>
  <si>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</si>
  <si>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</si>
  <si>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</si>
  <si>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</si>
  <si>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</si>
  <si>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</si>
  <si>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</si>
  <si>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</si>
  <si>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</si>
  <si>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</si>
  <si>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</si>
  <si>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</si>
  <si>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</si>
  <si>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</si>
  <si>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</si>
  <si>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</si>
  <si>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</si>
  <si>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</si>
  <si>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</si>
  <si>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</si>
  <si>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</si>
  <si>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</si>
  <si>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</si>
  <si>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</si>
  <si>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</si>
  <si>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</si>
  <si>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</si>
  <si>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</si>
  <si>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</si>
  <si>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</si>
  <si>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</si>
  <si>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</si>
  <si>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</si>
  <si>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</si>
  <si>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</si>
  <si>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</si>
  <si>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</si>
  <si>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</si>
  <si>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</si>
  <si>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</si>
  <si>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</si>
  <si>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</si>
  <si>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</si>
  <si>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</si>
  <si>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</si>
  <si>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</si>
  <si>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</si>
  <si>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</si>
  <si>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</si>
  <si>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</si>
  <si>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</si>
  <si>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</si>
  <si>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</si>
  <si>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</si>
  <si>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</si>
  <si>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</si>
  <si>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</si>
  <si>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</si>
  <si>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</si>
  <si>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</si>
  <si>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</si>
  <si>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</si>
  <si>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</si>
  <si>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</si>
  <si>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</si>
  <si>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</si>
  <si>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</si>
  <si>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</si>
  <si>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</si>
  <si>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</si>
  <si>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</si>
  <si>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</si>
  <si>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</si>
  <si>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</si>
  <si>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</si>
  <si>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</si>
  <si>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</si>
  <si>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</si>
  <si>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</si>
  <si>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</si>
  <si>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</si>
  <si>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</si>
  <si>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</si>
  <si>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</si>
  <si>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</si>
  <si>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</si>
  <si>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</si>
  <si>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</si>
  <si>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</si>
  <si>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</si>
  <si>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</si>
  <si>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</si>
  <si>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</si>
  <si>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</si>
  <si>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</si>
  <si>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</si>
  <si>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</si>
  <si>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</si>
  <si>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</si>
  <si>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</si>
  <si>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</si>
  <si>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</si>
  <si>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</si>
  <si>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</si>
  <si>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</si>
  <si>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</si>
  <si>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</si>
  <si>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</si>
  <si>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</si>
  <si>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</si>
  <si>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</si>
  <si>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</si>
  <si>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</si>
  <si>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</si>
  <si>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</si>
  <si>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</si>
  <si>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</si>
  <si>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</si>
  <si>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</si>
  <si>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</si>
  <si>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</si>
  <si>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</si>
  <si>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</si>
  <si>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</si>
  <si>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</si>
  <si>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</si>
  <si>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</si>
  <si>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</si>
  <si>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</si>
  <si>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</si>
  <si>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</si>
  <si>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</si>
  <si>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</si>
  <si>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</si>
  <si>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</si>
  <si>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</si>
  <si>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</si>
  <si>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</si>
  <si>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</si>
  <si>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</si>
  <si>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</si>
  <si>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</si>
  <si>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</si>
  <si>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</si>
  <si>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</si>
  <si>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</si>
  <si>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</si>
  <si>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</si>
  <si>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</si>
  <si>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</si>
  <si>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</si>
  <si>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</si>
  <si>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</si>
  <si>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</si>
  <si>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</si>
  <si>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</si>
  <si>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</si>
  <si>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</si>
  <si>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</si>
  <si>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</si>
  <si>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</si>
  <si>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</si>
  <si>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</si>
  <si>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</si>
  <si>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</si>
  <si>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</si>
  <si>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</si>
  <si>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</si>
  <si>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</si>
  <si>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</si>
  <si>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</si>
  <si>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</si>
  <si>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</si>
  <si>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</si>
  <si>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</si>
  <si>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</si>
  <si>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</si>
  <si>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</si>
  <si>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</si>
  <si>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</si>
  <si>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</si>
  <si>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</si>
  <si>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</si>
  <si>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</si>
  <si>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</si>
  <si>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</si>
  <si>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</si>
  <si>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</si>
  <si>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</si>
  <si>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</si>
  <si>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</si>
  <si>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</si>
  <si>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</si>
  <si>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</si>
  <si>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</si>
  <si>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</si>
  <si>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</si>
  <si>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</si>
  <si>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</si>
  <si>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</si>
  <si>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</si>
  <si>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</si>
  <si>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</si>
  <si>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</si>
  <si>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</si>
  <si>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</si>
  <si>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</si>
  <si>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</si>
  <si>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</si>
  <si>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</si>
  <si>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</si>
  <si>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</si>
  <si>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</si>
  <si>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</si>
  <si>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</si>
  <si>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</si>
  <si>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</si>
  <si>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</si>
  <si>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</si>
  <si>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</si>
  <si>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</si>
  <si>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</si>
  <si>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</si>
  <si>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</si>
  <si>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</si>
  <si>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</si>
  <si>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</si>
  <si>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</si>
  <si>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</si>
  <si>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</si>
  <si>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</si>
  <si>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</si>
  <si>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</si>
  <si>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</si>
  <si>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</si>
  <si>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</si>
  <si>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</si>
  <si>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</si>
  <si>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</si>
  <si>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</si>
  <si>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</si>
  <si>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</si>
  <si>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</si>
  <si>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</si>
  <si>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</si>
  <si>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</si>
  <si>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</si>
  <si>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</si>
  <si>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</si>
  <si>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</si>
  <si>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</si>
  <si>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</si>
  <si>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</si>
  <si>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</si>
  <si>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</si>
  <si>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</si>
  <si>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</si>
  <si>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</si>
  <si>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</si>
  <si>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</si>
  <si>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</si>
  <si>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</si>
  <si>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</si>
  <si>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</si>
  <si>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</si>
  <si>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</si>
  <si>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</si>
  <si>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</si>
  <si>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</si>
  <si>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</si>
  <si>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</si>
  <si>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</si>
  <si>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</si>
  <si>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</si>
  <si>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</si>
  <si>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</si>
  <si>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</si>
  <si>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</si>
  <si>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</si>
  <si>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</si>
  <si>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</si>
  <si>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</si>
  <si>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</si>
  <si>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</si>
  <si>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</si>
  <si>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</si>
  <si>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</si>
  <si>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</si>
  <si>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</si>
  <si>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</si>
  <si>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</si>
  <si>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</si>
  <si>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</si>
  <si>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</si>
  <si>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</si>
  <si>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</si>
  <si>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</si>
  <si>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</si>
  <si>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</si>
  <si>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</si>
  <si>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</si>
  <si>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</si>
  <si>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</si>
  <si>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</si>
  <si>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</si>
  <si>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</si>
  <si>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</si>
  <si>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</si>
  <si>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</si>
  <si>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</si>
  <si>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</si>
  <si>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</si>
  <si>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</si>
  <si>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</si>
  <si>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</si>
  <si>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</si>
  <si>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</si>
  <si>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</si>
  <si>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</si>
  <si>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</si>
  <si>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</si>
  <si>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</si>
  <si>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</si>
  <si>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</si>
  <si>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</si>
  <si>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</si>
  <si>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</si>
  <si>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</si>
  <si>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</si>
  <si>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</si>
  <si>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</si>
  <si>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</si>
  <si>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</si>
  <si>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</si>
  <si>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</si>
  <si>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</si>
  <si>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</si>
  <si>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</si>
  <si>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</si>
  <si>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</si>
  <si>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</si>
  <si>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</si>
  <si>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</si>
  <si>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</si>
  <si>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</si>
  <si>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</si>
  <si>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</si>
  <si>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</si>
  <si>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</si>
  <si>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</si>
  <si>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</si>
  <si>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</si>
  <si>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</si>
  <si>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</si>
  <si>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</si>
  <si>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</si>
  <si>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</si>
  <si>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</si>
  <si>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</si>
  <si>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</si>
  <si>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</si>
  <si>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</si>
  <si>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</si>
  <si>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</si>
  <si>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</si>
  <si>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</si>
  <si>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</si>
  <si>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</si>
  <si>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</si>
  <si>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</si>
  <si>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</si>
  <si>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</si>
  <si>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</si>
  <si>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</si>
  <si>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</si>
  <si>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</si>
  <si>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</si>
  <si>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</si>
  <si>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</si>
  <si>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</si>
  <si>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</si>
  <si>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</si>
  <si>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</si>
  <si>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</si>
  <si>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</si>
  <si>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</si>
  <si>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</si>
  <si>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</si>
  <si>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</si>
  <si>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</si>
  <si>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</si>
  <si>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</si>
  <si>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</si>
  <si>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</si>
  <si>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</si>
  <si>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</si>
  <si>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</si>
  <si>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</si>
  <si>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</si>
  <si>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</si>
  <si>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</si>
  <si>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</si>
  <si>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</si>
  <si>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</si>
  <si>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</si>
  <si>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</si>
  <si>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</si>
  <si>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</si>
  <si>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</si>
  <si>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</si>
  <si>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</si>
  <si>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</si>
  <si>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</si>
  <si>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</si>
  <si>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</si>
  <si>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</si>
  <si>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</si>
  <si>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</si>
  <si>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</si>
  <si>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</si>
  <si>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</si>
  <si>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</si>
  <si>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</si>
  <si>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</si>
  <si>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</si>
  <si>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</si>
  <si>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</si>
  <si>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</si>
  <si>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</si>
  <si>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</si>
  <si>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</si>
  <si>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</si>
  <si>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</si>
  <si>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</si>
  <si>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</si>
  <si>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</si>
  <si>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</si>
  <si>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</si>
  <si>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</si>
  <si>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</si>
  <si>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</si>
  <si>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</si>
  <si>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</si>
  <si>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</si>
  <si>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</si>
  <si>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</si>
  <si>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</si>
  <si>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</si>
  <si>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</si>
  <si>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</si>
  <si>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</si>
  <si>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</si>
  <si>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</si>
  <si>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</si>
  <si>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</si>
  <si>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</si>
  <si>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</si>
  <si>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</si>
  <si>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</si>
  <si>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</si>
  <si>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</si>
  <si>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</si>
  <si>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</si>
  <si>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</si>
  <si>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</si>
  <si>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</si>
  <si>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</si>
  <si>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</si>
  <si>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</si>
  <si>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</si>
  <si>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</si>
  <si>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</si>
  <si>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</si>
  <si>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</si>
  <si>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</si>
  <si>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</si>
  <si>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</si>
  <si>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</si>
  <si>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</si>
  <si>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</si>
  <si>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</si>
  <si>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</si>
  <si>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</si>
  <si>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</si>
  <si>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</si>
  <si>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</si>
  <si>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</si>
  <si>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</si>
  <si>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</si>
  <si>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</si>
  <si>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</si>
  <si>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</si>
  <si>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</si>
  <si>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</si>
  <si>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</si>
  <si>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</si>
  <si>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</si>
  <si>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</si>
  <si>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</si>
  <si>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</si>
  <si>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</si>
  <si>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</si>
  <si>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</si>
  <si>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</si>
  <si>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</si>
  <si>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</si>
  <si>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</si>
  <si>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</si>
  <si>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</si>
  <si>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</si>
  <si>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</si>
  <si>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</si>
  <si>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</si>
  <si>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</si>
  <si>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</si>
  <si>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</si>
  <si>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</si>
  <si>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</si>
  <si>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</si>
  <si>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</si>
  <si>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</si>
  <si>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</si>
  <si>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</si>
  <si>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</si>
  <si>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</si>
  <si>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</si>
  <si>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</si>
  <si>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</si>
  <si>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</si>
  <si>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</si>
  <si>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</si>
  <si>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</si>
  <si>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</si>
  <si>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</si>
  <si>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</si>
  <si>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</si>
  <si>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</si>
  <si>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</si>
  <si>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</si>
  <si>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</si>
  <si>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</si>
  <si>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</si>
  <si>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</si>
  <si>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</si>
  <si>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</si>
  <si>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</si>
  <si>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</si>
  <si>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</si>
  <si>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</si>
  <si>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</si>
  <si>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</si>
  <si>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</si>
  <si>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</si>
  <si>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</si>
  <si>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</si>
  <si>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</si>
  <si>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</si>
  <si>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</si>
  <si>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</si>
  <si>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</si>
  <si>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</si>
  <si>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</si>
  <si>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</si>
  <si>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</si>
  <si>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</si>
  <si>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</si>
  <si>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</si>
  <si>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</si>
  <si>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</si>
  <si>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</si>
  <si>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</si>
  <si>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</si>
  <si>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</si>
  <si>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</si>
  <si>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</si>
  <si>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</si>
  <si>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</si>
  <si>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</si>
  <si>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</si>
  <si>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</si>
  <si>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</si>
  <si>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</si>
  <si>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</si>
  <si>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</si>
  <si>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</si>
  <si>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</si>
  <si>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</si>
  <si>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</si>
  <si>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</si>
  <si>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</si>
  <si>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</si>
  <si>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</si>
  <si>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</si>
  <si>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</si>
  <si>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</si>
  <si>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</si>
  <si>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</si>
  <si>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</si>
  <si>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</si>
  <si>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</si>
  <si>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</si>
  <si>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</si>
  <si>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</si>
  <si>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</si>
  <si>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</si>
  <si>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</si>
  <si>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</si>
  <si>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</si>
  <si>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</si>
  <si>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</si>
  <si>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</si>
  <si>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</si>
  <si>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</si>
  <si>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</si>
  <si>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</si>
  <si>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</si>
  <si>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</si>
  <si>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</si>
  <si>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</si>
  <si>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</si>
  <si>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</si>
  <si>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</si>
  <si>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</si>
  <si>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</si>
  <si>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</si>
  <si>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</si>
  <si>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</si>
  <si>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</si>
  <si>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</si>
  <si>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</si>
  <si>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</si>
  <si>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</si>
  <si>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</si>
  <si>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</si>
  <si>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</si>
  <si>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</si>
  <si>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</si>
  <si>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</si>
  <si>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</si>
  <si>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</si>
  <si>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</si>
  <si>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</si>
  <si>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</si>
  <si>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</si>
  <si>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</si>
  <si>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</si>
  <si>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</si>
  <si>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</si>
  <si>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</si>
  <si>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</si>
  <si>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</si>
  <si>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</si>
  <si>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</si>
  <si>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</si>
  <si>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</si>
  <si>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</si>
  <si>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</si>
  <si>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</si>
  <si>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</si>
  <si>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</si>
  <si>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</si>
  <si>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</si>
  <si>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</si>
  <si>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</si>
  <si>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</si>
  <si>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</si>
  <si>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</si>
  <si>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</si>
  <si>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</si>
  <si>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</si>
  <si>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</si>
  <si>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</si>
  <si>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</si>
  <si>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</si>
  <si>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</si>
  <si>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</si>
  <si>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</si>
  <si>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</si>
  <si>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</si>
  <si>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</si>
  <si>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</si>
  <si>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</si>
  <si>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</si>
  <si>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</si>
  <si>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</si>
  <si>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</si>
  <si>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</si>
  <si>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</si>
  <si>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</si>
  <si>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</si>
  <si>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</si>
  <si>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</si>
  <si>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</si>
  <si>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</si>
  <si>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</si>
  <si>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</si>
  <si>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</si>
  <si>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</si>
  <si>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</si>
  <si>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</si>
  <si>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</si>
  <si>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</si>
  <si>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</si>
  <si>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</si>
  <si>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</si>
  <si>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</si>
  <si>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</si>
  <si>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</si>
  <si>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</si>
  <si>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</si>
  <si>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</si>
  <si>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</si>
  <si>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</si>
  <si>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</si>
  <si>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</si>
  <si>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</si>
  <si>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</si>
  <si>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</si>
  <si>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</si>
  <si>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</si>
  <si>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</si>
  <si>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</si>
  <si>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</si>
  <si>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</si>
  <si>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</si>
  <si>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</si>
  <si>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</si>
  <si>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</si>
  <si>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</si>
  <si>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</si>
  <si>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</si>
  <si>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</si>
  <si>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</si>
  <si>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</si>
  <si>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</si>
  <si>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</si>
  <si>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</si>
  <si>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</si>
  <si>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</si>
  <si>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</si>
  <si>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</si>
  <si>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</si>
  <si>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</si>
  <si>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</si>
  <si>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</si>
  <si>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</si>
  <si>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</si>
  <si>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</si>
  <si>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</si>
  <si>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</si>
  <si>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</si>
  <si>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</si>
  <si>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</si>
  <si>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</si>
  <si>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</si>
  <si>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</si>
  <si>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</si>
  <si>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</si>
  <si>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</si>
  <si>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</si>
  <si>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</si>
  <si>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</si>
  <si>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</si>
  <si>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</si>
  <si>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</si>
  <si>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</si>
  <si>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</si>
  <si>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</si>
  <si>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</si>
  <si>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</si>
  <si>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</si>
  <si>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</si>
  <si>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</si>
  <si>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</si>
  <si>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</si>
  <si>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</si>
  <si>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</si>
  <si>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</si>
  <si>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</si>
  <si>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</si>
  <si>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</si>
  <si>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</si>
  <si>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</si>
  <si>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</si>
  <si>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</si>
  <si>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</si>
  <si>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</si>
  <si>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</si>
  <si>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</si>
  <si>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</si>
  <si>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</si>
  <si>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</si>
  <si>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</si>
  <si>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</si>
  <si>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</si>
  <si>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</si>
  <si>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</si>
  <si>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</si>
  <si>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</si>
  <si>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</si>
  <si>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</si>
  <si>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</si>
  <si>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</si>
  <si>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</si>
  <si>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</si>
  <si>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</si>
  <si>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</si>
  <si>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</si>
  <si>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</si>
  <si>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</si>
  <si>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</si>
  <si>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</si>
  <si>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</si>
  <si>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</si>
  <si>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</si>
  <si>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</si>
  <si>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</si>
  <si>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</si>
  <si>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</si>
  <si>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</si>
  <si>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</si>
  <si>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</si>
  <si>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</si>
  <si>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</si>
  <si>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</si>
  <si>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</si>
  <si>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</si>
  <si>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</si>
  <si>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</si>
  <si>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</si>
  <si>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</si>
  <si>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</si>
  <si>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</si>
  <si>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</si>
  <si>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</si>
  <si>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</si>
  <si>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</si>
  <si>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</si>
  <si>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</si>
  <si>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</si>
  <si>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</si>
  <si>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</si>
  <si>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</si>
  <si>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</si>
  <si>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</si>
  <si>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</si>
  <si>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</si>
  <si>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</si>
  <si>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</si>
  <si>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</si>
  <si>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</si>
  <si>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</si>
  <si>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</si>
  <si>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</si>
  <si>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</si>
  <si>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</si>
  <si>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</si>
  <si>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</si>
  <si>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</si>
  <si>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</si>
  <si>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</si>
  <si>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</si>
  <si>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</si>
  <si>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</si>
  <si>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</si>
  <si>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</si>
  <si>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</si>
  <si>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</si>
  <si>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</si>
  <si>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</si>
  <si>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</si>
  <si>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</si>
  <si>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</si>
  <si>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</si>
  <si>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</si>
  <si>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</si>
  <si>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</si>
  <si>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</si>
  <si>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</si>
  <si>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</si>
  <si>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</si>
  <si>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</si>
  <si>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</si>
  <si>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</si>
  <si>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</si>
  <si>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</si>
  <si>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</si>
  <si>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</si>
  <si>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</si>
  <si>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</si>
  <si>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</si>
  <si>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</si>
  <si>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</si>
  <si>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</si>
  <si>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</si>
  <si>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</si>
  <si>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</si>
  <si>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</si>
  <si>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</si>
  <si>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</si>
  <si>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</si>
  <si>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</si>
  <si>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</si>
  <si>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</si>
  <si>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</si>
  <si>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</si>
  <si>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</si>
  <si>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</si>
  <si>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</si>
  <si>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</si>
  <si>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</si>
  <si>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</si>
  <si>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</si>
  <si>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</si>
  <si>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</si>
  <si>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</si>
  <si>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</si>
  <si>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</si>
  <si>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</si>
  <si>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</si>
  <si>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</si>
  <si>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</si>
  <si>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</si>
  <si>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</si>
  <si>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</si>
  <si>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</si>
  <si>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</si>
  <si>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</si>
  <si>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</si>
  <si>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</si>
  <si>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</si>
  <si>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</si>
  <si>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</si>
  <si>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</si>
  <si>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</si>
  <si>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</si>
  <si>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</si>
  <si>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</si>
  <si>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</si>
  <si>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</si>
  <si>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</si>
  <si>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</si>
  <si>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</si>
  <si>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</si>
  <si>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</si>
  <si>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</si>
  <si>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</si>
  <si>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</si>
  <si>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</si>
  <si>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</si>
  <si>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</si>
  <si>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</si>
  <si>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</si>
  <si>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</si>
  <si>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</si>
  <si>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</si>
  <si>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</si>
  <si>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</si>
  <si>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</si>
  <si>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</si>
  <si>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</si>
  <si>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</si>
  <si>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</si>
  <si>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</si>
  <si>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</si>
  <si>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</si>
  <si>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</si>
  <si>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</si>
  <si>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</si>
  <si>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</si>
  <si>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</si>
  <si>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</si>
  <si>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</si>
  <si>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</si>
  <si>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</si>
  <si>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</si>
  <si>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</si>
  <si>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</si>
  <si>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</si>
  <si>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</si>
  <si>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</si>
  <si>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</si>
  <si>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</si>
  <si>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</si>
  <si>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</si>
  <si>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</si>
  <si>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</si>
  <si>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</si>
  <si>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</si>
  <si>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</si>
  <si>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</si>
  <si>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</si>
  <si>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</si>
  <si>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</si>
  <si>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</si>
  <si>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</si>
  <si>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</si>
  <si>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</si>
  <si>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</si>
  <si>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</si>
  <si>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</si>
  <si>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</si>
  <si>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</si>
  <si>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</si>
  <si>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</si>
  <si>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</si>
  <si>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</si>
  <si>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</si>
  <si>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</si>
  <si>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</si>
  <si>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</si>
  <si>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</si>
  <si>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</si>
  <si>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</si>
  <si>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</si>
  <si>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</si>
  <si>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</si>
  <si>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</si>
  <si>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</si>
  <si>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</si>
  <si>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</si>
  <si>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</si>
  <si>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</si>
  <si>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</si>
  <si>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</si>
  <si>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</si>
  <si>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</si>
  <si>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</si>
  <si>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</si>
  <si>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</si>
  <si>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</si>
  <si>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</si>
  <si>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</si>
  <si>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</si>
  <si>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</si>
  <si>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</si>
  <si>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</si>
  <si>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</si>
  <si>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</si>
  <si>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</si>
  <si>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</si>
  <si>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</si>
  <si>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</si>
  <si>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</si>
  <si>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</si>
  <si>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</si>
  <si>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</si>
  <si>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</si>
  <si>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</si>
  <si>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</si>
  <si>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</si>
  <si>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</si>
  <si>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</si>
  <si>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</si>
  <si>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</si>
  <si>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</si>
  <si>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</si>
  <si>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</si>
  <si>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</si>
  <si>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</si>
  <si>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</si>
  <si>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</si>
  <si>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</si>
  <si>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</si>
  <si>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</si>
  <si>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</si>
  <si>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</si>
  <si>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</si>
  <si>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</si>
  <si>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</si>
  <si>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</si>
  <si>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</si>
  <si>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</si>
  <si>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</si>
  <si>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</si>
  <si>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</si>
  <si>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</si>
  <si>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</si>
  <si>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</si>
  <si>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</si>
  <si>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</si>
  <si>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</si>
  <si>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</si>
  <si>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</si>
  <si>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</si>
  <si>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</si>
  <si>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</si>
  <si>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</si>
  <si>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</si>
  <si>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</si>
  <si>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</si>
  <si>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</si>
  <si>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</si>
  <si>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</si>
  <si>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</si>
  <si>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</si>
  <si>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</si>
  <si>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</si>
  <si>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</si>
  <si>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</si>
  <si>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</si>
  <si>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</si>
  <si>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</si>
  <si>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</si>
  <si>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</si>
  <si>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</si>
  <si>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</si>
  <si>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</si>
  <si>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</si>
  <si>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</si>
  <si>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</si>
  <si>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</si>
  <si>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</si>
  <si>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</si>
  <si>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</si>
  <si>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</si>
  <si>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</si>
  <si>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</si>
  <si>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</si>
  <si>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</si>
  <si>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</si>
  <si>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</si>
  <si>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</si>
  <si>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</si>
  <si>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</si>
  <si>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</si>
  <si>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</si>
  <si>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</si>
  <si>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</si>
  <si>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</si>
  <si>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</si>
  <si>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</si>
  <si>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</si>
  <si>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</si>
  <si>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</si>
  <si>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</si>
  <si>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</si>
  <si>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</si>
  <si>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</si>
  <si>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</si>
  <si>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</si>
  <si>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</si>
  <si>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</si>
  <si>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</si>
  <si>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</si>
  <si>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</si>
  <si>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</si>
  <si>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</si>
  <si>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</si>
  <si>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</si>
  <si>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</si>
  <si>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</si>
  <si>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</si>
  <si>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</si>
  <si>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</si>
  <si>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</si>
  <si>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</si>
  <si>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</si>
  <si>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</si>
  <si>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</si>
  <si>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</si>
  <si>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</si>
  <si>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</si>
  <si>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</si>
  <si>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</si>
  <si>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</si>
  <si>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</si>
  <si>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</si>
  <si>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</si>
  <si>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</si>
  <si>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</si>
  <si>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</si>
  <si>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</si>
  <si>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</si>
  <si>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</si>
  <si>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</si>
  <si>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</si>
  <si>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</si>
  <si>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</si>
  <si>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</si>
  <si>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</si>
  <si>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</si>
  <si>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</si>
  <si>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</si>
  <si>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</si>
  <si>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</si>
  <si>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</si>
  <si>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</si>
  <si>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</si>
  <si>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</si>
  <si>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</si>
  <si>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</si>
  <si>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</si>
  <si>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</si>
  <si>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</si>
  <si>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</si>
  <si>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</si>
  <si>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</si>
  <si>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</si>
  <si>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</si>
  <si>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</si>
  <si>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</si>
  <si>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</si>
  <si>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</si>
  <si>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</si>
  <si>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</si>
  <si>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</si>
  <si>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</si>
  <si>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</si>
  <si>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</si>
  <si>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</si>
  <si>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</si>
  <si>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</si>
  <si>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</si>
  <si>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</si>
  <si>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</si>
  <si>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</si>
  <si>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</si>
  <si>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</si>
  <si>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</si>
  <si>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</si>
  <si>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</si>
  <si>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</si>
  <si>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</si>
  <si>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</si>
  <si>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</si>
  <si>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</si>
  <si>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</si>
  <si>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</si>
  <si>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</si>
  <si>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</si>
  <si>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</si>
  <si>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</si>
  <si>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</si>
  <si>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</si>
  <si>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</si>
  <si>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</si>
  <si>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</si>
  <si>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</si>
  <si>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</si>
  <si>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</si>
  <si>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</si>
  <si>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</si>
  <si>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</si>
  <si>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</si>
  <si>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</si>
  <si>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</si>
  <si>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</si>
  <si>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</si>
  <si>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</si>
  <si>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</si>
  <si>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</si>
  <si>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</si>
  <si>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</si>
  <si>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</si>
  <si>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</si>
  <si>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</si>
  <si>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</si>
  <si>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</si>
  <si>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</si>
  <si>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</si>
  <si>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</si>
  <si>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</si>
  <si>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</si>
  <si>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</si>
  <si>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</si>
  <si>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</si>
  <si>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</si>
  <si>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</si>
  <si>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</si>
  <si>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</si>
  <si>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</si>
  <si>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</si>
  <si>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</si>
  <si>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</si>
  <si>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</si>
  <si>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</si>
  <si>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</si>
  <si>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</si>
  <si>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</si>
  <si>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</si>
  <si>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</si>
  <si>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</si>
  <si>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</si>
  <si>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</si>
  <si>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</si>
  <si>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</si>
  <si>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</si>
  <si>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</si>
  <si>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</si>
  <si>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</si>
  <si>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</si>
  <si>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</si>
  <si>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</si>
  <si>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</si>
  <si>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</si>
  <si>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</si>
  <si>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</si>
  <si>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</si>
  <si>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</si>
  <si>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</si>
  <si>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</si>
  <si>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</si>
  <si>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</si>
  <si>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</si>
  <si>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</si>
  <si>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</si>
  <si>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</si>
  <si>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</si>
  <si>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</si>
  <si>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</si>
  <si>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</si>
  <si>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</si>
  <si>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</si>
  <si>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</si>
  <si>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</si>
  <si>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</si>
  <si>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</si>
  <si>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</si>
  <si>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</si>
  <si>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</si>
  <si>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</si>
  <si>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</si>
  <si>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</si>
  <si>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</si>
  <si>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</si>
  <si>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</si>
  <si>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</si>
  <si>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</si>
  <si>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</si>
  <si>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</si>
  <si>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</si>
  <si>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</si>
  <si>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</si>
  <si>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</si>
  <si>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</si>
  <si>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</si>
  <si>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</si>
  <si>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</si>
  <si>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</si>
  <si>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</si>
  <si>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</si>
  <si>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</si>
  <si>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</si>
  <si>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</si>
  <si>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</si>
  <si>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</si>
  <si>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</si>
  <si>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</si>
  <si>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</si>
  <si>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</si>
  <si>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</si>
  <si>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</si>
  <si>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</si>
  <si>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</si>
  <si>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</si>
  <si>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</si>
  <si>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</si>
  <si>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</si>
  <si>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</si>
  <si>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</si>
  <si>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</si>
  <si>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</si>
  <si>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</si>
  <si>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</si>
  <si>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</si>
  <si>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</si>
  <si>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</si>
  <si>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</si>
  <si>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</si>
  <si>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</si>
  <si>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</si>
  <si>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</si>
  <si>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</si>
  <si>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</si>
  <si>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</si>
  <si>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</si>
  <si>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</si>
  <si>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</si>
  <si>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</si>
  <si>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</si>
  <si>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</si>
  <si>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</si>
  <si>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</si>
  <si>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</si>
  <si>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</si>
  <si>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</si>
  <si>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</si>
  <si>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</si>
  <si>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</si>
  <si>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</si>
  <si>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</si>
  <si>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</si>
  <si>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</si>
  <si>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</si>
  <si>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</si>
  <si>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</si>
  <si>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</si>
  <si>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</si>
  <si>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</si>
  <si>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</si>
  <si>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</si>
  <si>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</si>
  <si>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</si>
  <si>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</si>
  <si>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</si>
  <si>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</si>
  <si>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</si>
  <si>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</si>
  <si>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</si>
  <si>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</si>
  <si>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</si>
  <si>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</si>
  <si>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</si>
  <si>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</si>
  <si>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</si>
  <si>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</si>
  <si>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</si>
  <si>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</si>
  <si>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</si>
  <si>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</si>
  <si>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</si>
  <si>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</si>
  <si>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</si>
  <si>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</si>
  <si>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</si>
  <si>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</si>
  <si>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</si>
  <si>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</si>
  <si>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</si>
  <si>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</si>
  <si>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</si>
  <si>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</si>
  <si>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</si>
  <si>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</si>
  <si>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</si>
  <si>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</si>
  <si>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</si>
  <si>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</si>
  <si>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</si>
  <si>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</si>
  <si>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</si>
  <si>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</si>
  <si>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</si>
  <si>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</si>
  <si>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</si>
  <si>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</si>
  <si>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</si>
  <si>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</si>
  <si>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</si>
  <si>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</si>
  <si>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</si>
  <si>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</si>
  <si>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</si>
  <si>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</si>
  <si>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</si>
  <si>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</si>
  <si>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</si>
  <si>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</si>
  <si>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</si>
  <si>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</si>
  <si>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</si>
  <si>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</si>
  <si>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</si>
  <si>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</si>
  <si>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</si>
  <si>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</si>
  <si>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</si>
  <si>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</si>
  <si>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</si>
  <si>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</si>
  <si>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</si>
  <si>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</si>
  <si>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</si>
  <si>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</si>
  <si>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</si>
  <si>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</si>
  <si>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</si>
  <si>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</si>
  <si>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</si>
  <si>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</si>
  <si>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</si>
  <si>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</si>
  <si>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</si>
  <si>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</si>
  <si>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</si>
  <si>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</si>
  <si>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</si>
  <si>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</si>
  <si>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</si>
  <si>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</si>
  <si>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</si>
  <si>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</si>
  <si>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</si>
  <si>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</si>
  <si>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</si>
  <si>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</si>
  <si>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</si>
  <si>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</si>
  <si>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</si>
  <si>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</si>
  <si>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</si>
  <si>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</si>
  <si>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</si>
  <si>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</si>
  <si>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</si>
  <si>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</si>
  <si>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</si>
  <si>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</si>
  <si>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</si>
  <si>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</si>
  <si>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</si>
  <si>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</si>
  <si>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</si>
  <si>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</si>
  <si>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</si>
  <si>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</si>
  <si>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</si>
  <si>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</si>
  <si>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</si>
  <si>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</si>
  <si>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</si>
  <si>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</si>
  <si>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</si>
  <si>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</si>
  <si>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</si>
  <si>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</si>
  <si>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</si>
  <si>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</si>
  <si>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</si>
  <si>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</si>
  <si>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</si>
  <si>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</si>
  <si>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</si>
  <si>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</si>
  <si>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</si>
  <si>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</si>
  <si>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</si>
  <si>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</si>
  <si>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</si>
  <si>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</si>
  <si>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</si>
  <si>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</si>
  <si>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</si>
  <si>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</si>
  <si>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</si>
  <si>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</si>
  <si>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</si>
  <si>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</si>
  <si>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</si>
  <si>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</si>
  <si>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</si>
  <si>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</si>
  <si>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</si>
  <si>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</si>
  <si>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</si>
  <si>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</si>
  <si>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</si>
  <si>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</si>
  <si>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</si>
  <si>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</si>
  <si>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</si>
  <si>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</si>
  <si>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</si>
  <si>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</si>
  <si>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</si>
  <si>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</si>
  <si>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</si>
  <si>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</si>
  <si>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</si>
  <si>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</si>
  <si>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</si>
  <si>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</si>
  <si>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</si>
  <si>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</si>
  <si>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</si>
  <si>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</si>
  <si>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</si>
  <si>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</si>
  <si>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</si>
  <si>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</si>
  <si>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</si>
  <si>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</si>
  <si>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</si>
  <si>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</si>
  <si>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</si>
  <si>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</si>
  <si>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</si>
  <si>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</si>
  <si>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</si>
  <si>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</si>
  <si>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</si>
  <si>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</si>
  <si>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</si>
  <si>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</si>
  <si>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</si>
  <si>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</si>
  <si>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</si>
  <si>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</si>
  <si>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</si>
  <si>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</si>
  <si>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</si>
  <si>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</si>
  <si>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</si>
  <si>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</si>
  <si>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</si>
  <si>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</si>
  <si>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</si>
  <si>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</si>
  <si>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</si>
  <si>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</si>
  <si>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</si>
  <si>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</si>
  <si>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</si>
  <si>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</si>
  <si>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</si>
  <si>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</si>
  <si>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</si>
  <si>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</si>
  <si>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</si>
  <si>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</si>
  <si>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</si>
  <si>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</si>
  <si>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</si>
  <si>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</si>
  <si>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</si>
  <si>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</si>
  <si>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</si>
  <si>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</si>
  <si>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</si>
  <si>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</si>
  <si>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</si>
  <si>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</si>
  <si>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</si>
  <si>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</si>
  <si>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</si>
  <si>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</si>
  <si>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</si>
  <si>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</si>
  <si>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</si>
  <si>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</si>
  <si>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</si>
  <si>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</si>
  <si>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</si>
  <si>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</si>
  <si>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</si>
  <si>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</si>
  <si>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</si>
  <si>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</si>
  <si>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</si>
  <si>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</si>
  <si>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</si>
  <si>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</si>
  <si>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</si>
  <si>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</si>
  <si>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</si>
  <si>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</si>
  <si>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</si>
  <si>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</si>
  <si>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</si>
  <si>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</si>
  <si>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</si>
  <si>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</si>
  <si>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</si>
  <si>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</si>
  <si>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</si>
  <si>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</si>
  <si>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</si>
  <si>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</si>
  <si>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</si>
  <si>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</si>
  <si>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</si>
  <si>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</si>
  <si>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</si>
  <si>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</si>
  <si>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</si>
  <si>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</si>
  <si>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</si>
  <si>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</si>
  <si>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</si>
  <si>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</si>
  <si>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</si>
  <si>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</si>
  <si>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</si>
  <si>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</si>
  <si>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</si>
  <si>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</si>
  <si>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</si>
  <si>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</si>
  <si>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</si>
  <si>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</si>
  <si>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</si>
  <si>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</si>
  <si>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</si>
  <si>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</si>
  <si>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</si>
  <si>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</si>
  <si>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</si>
  <si>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</si>
  <si>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</si>
  <si>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</si>
  <si>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</si>
  <si>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</si>
  <si>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</si>
  <si>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</si>
  <si>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</si>
  <si>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</si>
  <si>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</si>
  <si>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</si>
  <si>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</si>
  <si>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</si>
  <si>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</si>
  <si>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</si>
  <si>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</si>
  <si>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</si>
  <si>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</si>
  <si>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</si>
  <si>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</si>
  <si>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</si>
  <si>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</si>
  <si>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</si>
  <si>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</si>
  <si>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</si>
  <si>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</si>
  <si>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</si>
  <si>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</si>
  <si>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</si>
  <si>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</si>
  <si>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</si>
  <si>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</si>
  <si>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</si>
  <si>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</si>
  <si>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</si>
  <si>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</si>
  <si>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</si>
  <si>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</si>
  <si>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</si>
  <si>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</si>
  <si>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</si>
  <si>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</si>
  <si>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</si>
  <si>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</si>
  <si>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</si>
  <si>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</si>
  <si>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</si>
  <si>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</si>
  <si>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</si>
  <si>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</si>
  <si>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</si>
  <si>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</si>
  <si>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</si>
  <si>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</si>
  <si>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</si>
  <si>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</si>
  <si>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</si>
  <si>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</si>
  <si>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</si>
  <si>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</si>
  <si>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</si>
  <si>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</si>
  <si>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</si>
  <si>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</si>
  <si>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</si>
  <si>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</si>
  <si>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</si>
  <si>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</si>
  <si>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</si>
  <si>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</si>
  <si>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</si>
  <si>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</si>
  <si>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</si>
  <si>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</si>
  <si>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</si>
  <si>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</si>
  <si>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</si>
  <si>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</si>
  <si>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</si>
  <si>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</si>
  <si>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</si>
  <si>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</si>
  <si>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</si>
  <si>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</si>
  <si>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</si>
  <si>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</si>
  <si>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</si>
  <si>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</si>
  <si>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</si>
  <si>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</si>
  <si>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</si>
  <si>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</si>
  <si>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</si>
  <si>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</si>
  <si>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</si>
  <si>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</si>
  <si>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</si>
  <si>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</si>
  <si>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</si>
  <si>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</si>
  <si>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</si>
  <si>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</si>
  <si>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</si>
  <si>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</si>
  <si>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</si>
  <si>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</si>
  <si>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</si>
  <si>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</si>
  <si>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</si>
  <si>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</si>
  <si>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</si>
  <si>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</si>
  <si>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</si>
  <si>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</si>
  <si>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</si>
  <si>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</si>
  <si>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</si>
  <si>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</si>
  <si>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</si>
  <si>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</si>
  <si>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</si>
  <si>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</si>
  <si>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</si>
  <si>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</si>
  <si>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</si>
  <si>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</si>
  <si>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</si>
  <si>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</si>
  <si>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</si>
  <si>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</si>
  <si>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</si>
  <si>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</si>
  <si>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</si>
  <si>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</si>
  <si>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</si>
  <si>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</si>
  <si>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</si>
  <si>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</si>
  <si>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</si>
  <si>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</si>
  <si>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</si>
  <si>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</si>
  <si>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</si>
  <si>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</si>
  <si>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</si>
  <si>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</si>
  <si>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</si>
  <si>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</si>
  <si>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</si>
  <si>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</si>
  <si>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</si>
  <si>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</si>
  <si>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</si>
  <si>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</si>
  <si>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</si>
  <si>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</si>
  <si>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</si>
  <si>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</si>
  <si>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</si>
  <si>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</si>
  <si>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</si>
  <si>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</si>
  <si>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</si>
  <si>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</si>
  <si>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</si>
  <si>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</si>
  <si>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</si>
  <si>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</si>
  <si>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</si>
  <si>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</si>
  <si>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</si>
  <si>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</si>
  <si>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</si>
  <si>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</si>
  <si>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</si>
  <si>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</si>
  <si>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</si>
  <si>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</si>
  <si>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</si>
  <si>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</si>
  <si>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</si>
  <si>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</si>
  <si>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</si>
  <si>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</si>
  <si>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</si>
  <si>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</si>
  <si>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</si>
  <si>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</si>
  <si>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</si>
  <si>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</si>
  <si>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</si>
  <si>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</si>
  <si>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</si>
  <si>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</si>
  <si>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</si>
  <si>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</si>
  <si>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</si>
  <si>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</si>
  <si>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</si>
  <si>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</si>
  <si>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</si>
  <si>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</si>
  <si>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</si>
  <si>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</si>
  <si>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</si>
  <si>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</si>
  <si>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</si>
  <si>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</si>
  <si>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</si>
  <si>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</si>
  <si>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</si>
  <si>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</si>
  <si>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</si>
  <si>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</si>
  <si>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</si>
  <si>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</si>
  <si>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</si>
  <si>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</si>
  <si>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</si>
  <si>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</si>
  <si>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</si>
  <si>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</si>
  <si>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</si>
  <si>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</si>
  <si>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</si>
  <si>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</si>
  <si>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</si>
  <si>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</si>
  <si>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</si>
  <si>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</si>
  <si>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</si>
  <si>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</si>
  <si>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</si>
  <si>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</si>
  <si>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</si>
  <si>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</si>
  <si>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</si>
  <si>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</si>
  <si>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</si>
  <si>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</si>
  <si>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</si>
  <si>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</si>
  <si>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</si>
  <si>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</si>
  <si>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</si>
  <si>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</si>
  <si>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</si>
  <si>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</si>
  <si>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</si>
  <si>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</si>
  <si>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</si>
  <si>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</si>
  <si>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</si>
  <si>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</si>
  <si>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</si>
  <si>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</si>
  <si>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</si>
  <si>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</si>
  <si>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</si>
  <si>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</si>
  <si>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</si>
  <si>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</si>
  <si>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</si>
  <si>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</si>
  <si>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</si>
  <si>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</si>
  <si>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</si>
  <si>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</si>
  <si>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</si>
  <si>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</si>
  <si>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</si>
  <si>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</si>
  <si>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</si>
  <si>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</si>
  <si>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</si>
  <si>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</si>
  <si>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</si>
  <si>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</si>
  <si>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</si>
  <si>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</si>
  <si>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</si>
  <si>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</si>
  <si>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</si>
  <si>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</si>
  <si>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</si>
  <si>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</si>
  <si>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</si>
  <si>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</si>
  <si>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</si>
  <si>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</si>
  <si>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</si>
  <si>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</si>
  <si>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</si>
  <si>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</si>
  <si>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</si>
  <si>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</si>
  <si>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</si>
  <si>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</si>
  <si>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</si>
  <si>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</si>
  <si>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</si>
  <si>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</si>
  <si>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</si>
  <si>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</si>
  <si>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</si>
  <si>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</si>
  <si>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</si>
  <si>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</si>
  <si>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</si>
  <si>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</si>
  <si>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</si>
  <si>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</si>
  <si>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</si>
  <si>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</si>
  <si>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</si>
  <si>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</si>
  <si>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</si>
  <si>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</si>
  <si>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</si>
  <si>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</si>
  <si>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</si>
  <si>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</si>
  <si>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</si>
  <si>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</si>
  <si>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</si>
  <si>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</si>
  <si>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</si>
  <si>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</si>
  <si>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</si>
  <si>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</si>
  <si>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</si>
  <si>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</si>
  <si>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</si>
  <si>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</si>
  <si>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</si>
  <si>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</si>
  <si>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</si>
  <si>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</si>
  <si>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</si>
  <si>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</si>
  <si>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</si>
  <si>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</si>
  <si>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</si>
  <si>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</si>
  <si>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</si>
  <si>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</si>
  <si>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</si>
  <si>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</si>
  <si>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</si>
  <si>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</si>
  <si>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</si>
  <si>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</si>
  <si>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</si>
  <si>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</si>
  <si>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</si>
  <si>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</si>
  <si>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</si>
  <si>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</si>
  <si>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</si>
  <si>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</si>
  <si>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</si>
  <si>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</si>
  <si>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</si>
  <si>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</si>
  <si>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</si>
  <si>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</si>
  <si>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</si>
  <si>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</si>
  <si>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</si>
  <si>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</si>
  <si>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</si>
  <si>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</si>
  <si>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</si>
  <si>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</si>
  <si>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</si>
  <si>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</si>
  <si>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</si>
  <si>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</si>
  <si>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</si>
  <si>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</si>
  <si>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</si>
  <si>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</si>
  <si>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</si>
  <si>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</si>
  <si>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</si>
  <si>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</si>
  <si>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</si>
  <si>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</si>
  <si>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</si>
  <si>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</si>
  <si>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</si>
  <si>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</si>
  <si>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</si>
  <si>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</si>
  <si>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</si>
  <si>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</si>
  <si>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</si>
  <si>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</si>
  <si>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</si>
  <si>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</si>
  <si>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</si>
  <si>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</si>
  <si>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</si>
  <si>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</si>
  <si>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</si>
  <si>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</si>
  <si>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</si>
  <si>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</si>
  <si>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</si>
  <si>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</si>
  <si>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</si>
  <si>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</si>
  <si>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</si>
  <si>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</si>
  <si>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</si>
  <si>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</si>
  <si>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</si>
  <si>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</si>
  <si>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</si>
  <si>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</si>
  <si>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</si>
  <si>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</si>
  <si>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</si>
  <si>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</si>
  <si>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</si>
  <si>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</si>
  <si>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</si>
  <si>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</si>
  <si>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</si>
  <si>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</si>
  <si>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</si>
  <si>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</si>
  <si>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</si>
  <si>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</si>
  <si>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</si>
  <si>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</si>
  <si>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</si>
  <si>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</si>
  <si>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</si>
  <si>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</si>
  <si>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</si>
  <si>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</si>
  <si>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</si>
  <si>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</si>
  <si>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</si>
  <si>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</si>
  <si>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</si>
  <si>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</si>
  <si>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</si>
  <si>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</si>
  <si>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</si>
  <si>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</si>
  <si>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</si>
  <si>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</si>
  <si>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</si>
  <si>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</si>
  <si>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</si>
  <si>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</si>
  <si>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</si>
  <si>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</si>
  <si>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</si>
  <si>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</si>
  <si>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</si>
  <si>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</si>
  <si>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</si>
  <si>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</si>
  <si>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</si>
  <si>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</si>
  <si>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</si>
  <si>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</si>
  <si>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</si>
  <si>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</si>
  <si>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</si>
  <si>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</si>
  <si>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</si>
  <si>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</si>
  <si>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</si>
  <si>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</si>
  <si>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</si>
  <si>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</si>
  <si>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</si>
  <si>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</si>
  <si>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</si>
  <si>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</si>
  <si>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</si>
  <si>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</si>
  <si>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</si>
  <si>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</si>
  <si>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</si>
  <si>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</si>
  <si>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</si>
  <si>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</si>
  <si>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</si>
  <si>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</si>
  <si>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</si>
  <si>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</si>
  <si>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</si>
  <si>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</si>
  <si>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</si>
  <si>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</si>
  <si>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</si>
  <si>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</si>
  <si>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</si>
  <si>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</si>
  <si>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</si>
  <si>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</si>
  <si>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</si>
  <si>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</si>
  <si>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</si>
  <si>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</si>
  <si>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</si>
  <si>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</si>
  <si>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</si>
  <si>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</si>
  <si>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</si>
  <si>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</si>
  <si>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</si>
  <si>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</si>
  <si>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</si>
  <si>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</si>
  <si>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</si>
  <si>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</si>
  <si>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</si>
  <si>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</si>
  <si>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</si>
  <si>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</si>
  <si>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</si>
  <si>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</si>
  <si>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</si>
  <si>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</si>
  <si>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</si>
  <si>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</si>
  <si>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</si>
  <si>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</si>
  <si>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</si>
  <si>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</si>
  <si>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</si>
  <si>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</si>
  <si>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</si>
  <si>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</si>
  <si>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</si>
  <si>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</si>
  <si>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</si>
  <si>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</si>
  <si>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</si>
  <si>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</si>
  <si>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</si>
  <si>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</si>
  <si>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</si>
  <si>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</si>
  <si>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</si>
  <si>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</si>
  <si>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</si>
  <si>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</si>
  <si>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</si>
  <si>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</si>
  <si>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</si>
  <si>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</si>
  <si>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</si>
  <si>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</si>
  <si>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</si>
  <si>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</si>
  <si>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</si>
  <si>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</si>
  <si>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</si>
  <si>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</si>
  <si>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</si>
  <si>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</si>
  <si>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</si>
  <si>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</si>
  <si>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</si>
  <si>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</si>
  <si>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</si>
  <si>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</si>
  <si>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</si>
  <si>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</si>
  <si>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</si>
  <si>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</si>
  <si>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</si>
  <si>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</si>
  <si>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</si>
  <si>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</si>
  <si>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</si>
  <si>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</si>
  <si>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</si>
  <si>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</si>
  <si>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</si>
  <si>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</si>
  <si>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</si>
  <si>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</si>
  <si>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</si>
  <si>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</si>
  <si>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</si>
  <si>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</si>
  <si>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</si>
  <si>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</si>
  <si>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</si>
  <si>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</si>
  <si>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</si>
  <si>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</si>
  <si>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</si>
  <si>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</si>
  <si>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</si>
  <si>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</si>
  <si>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</si>
  <si>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</si>
  <si>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</si>
  <si>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</si>
  <si>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</si>
  <si>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</si>
  <si>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</si>
  <si>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</si>
  <si>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</si>
  <si>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</si>
  <si>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</si>
  <si>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</si>
  <si>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</si>
  <si>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</si>
  <si>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</si>
  <si>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</si>
  <si>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</si>
  <si>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</si>
  <si>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</si>
  <si>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</si>
  <si>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</si>
  <si>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</si>
  <si>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</si>
  <si>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</si>
  <si>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</si>
  <si>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</si>
  <si>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</si>
  <si>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</si>
  <si>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</si>
  <si>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</si>
  <si>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</si>
  <si>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</si>
  <si>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</si>
  <si>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</si>
  <si>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</si>
  <si>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</si>
  <si>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</si>
  <si>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</si>
  <si>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</si>
  <si>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</si>
  <si>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</si>
  <si>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</si>
  <si>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</si>
  <si>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</si>
  <si>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</si>
  <si>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</si>
  <si>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</si>
  <si>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</si>
  <si>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</si>
  <si>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</si>
  <si>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</si>
  <si>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</si>
  <si>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</si>
  <si>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</si>
  <si>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</si>
  <si>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</si>
  <si>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</si>
  <si>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</si>
  <si>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</si>
  <si>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</si>
  <si>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</si>
  <si>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</si>
  <si>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</si>
  <si>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</si>
  <si>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</si>
  <si>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</si>
  <si>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</si>
  <si>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</si>
  <si>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</si>
  <si>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</si>
  <si>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</si>
  <si>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</si>
  <si>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</si>
  <si>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</si>
  <si>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</si>
  <si>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</si>
  <si>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</si>
  <si>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</si>
  <si>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</si>
  <si>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</si>
  <si>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</si>
  <si>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</si>
  <si>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</si>
  <si>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</si>
  <si>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</si>
  <si>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</si>
  <si>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</si>
  <si>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</si>
  <si>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</si>
  <si>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</si>
  <si>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</si>
  <si>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</si>
  <si>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</si>
  <si>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</si>
  <si>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</si>
  <si>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</si>
  <si>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</si>
  <si>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</si>
  <si>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</si>
  <si>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</si>
  <si>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</si>
  <si>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</si>
  <si>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</si>
  <si>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</si>
  <si>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</si>
  <si>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</si>
  <si>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</si>
  <si>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</si>
  <si>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</si>
  <si>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</si>
  <si>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</si>
  <si>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</si>
  <si>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</si>
  <si>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</si>
  <si>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</si>
  <si>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</si>
  <si>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</si>
  <si>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</si>
  <si>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</si>
  <si>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</si>
  <si>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</si>
  <si>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</si>
  <si>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</si>
  <si>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</si>
  <si>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</si>
  <si>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</si>
  <si>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</si>
  <si>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</si>
  <si>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</si>
  <si>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</si>
  <si>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</si>
  <si>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</si>
  <si>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</si>
  <si>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</si>
  <si>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</si>
  <si>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</si>
  <si>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</si>
  <si>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</si>
  <si>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</si>
  <si>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</si>
  <si>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</si>
  <si>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</si>
  <si>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</si>
  <si>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</si>
  <si>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</si>
  <si>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</si>
  <si>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</si>
  <si>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</si>
  <si>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</si>
  <si>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</si>
  <si>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</si>
  <si>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</si>
  <si>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</si>
  <si>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</si>
  <si>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</si>
  <si>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</si>
  <si>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</si>
  <si>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</si>
  <si>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</si>
  <si>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</si>
  <si>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</si>
  <si>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</si>
  <si>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</si>
  <si>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</si>
  <si>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</si>
  <si>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</si>
  <si>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</si>
  <si>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</si>
  <si>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</si>
  <si>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</si>
  <si>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</si>
  <si>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</si>
  <si>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</si>
  <si>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</si>
  <si>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</si>
  <si>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</si>
  <si>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</si>
  <si>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</si>
  <si>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</si>
  <si>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</si>
  <si>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</si>
  <si>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</si>
  <si>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</si>
  <si>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</si>
  <si>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</si>
  <si>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</si>
  <si>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</si>
  <si>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</si>
  <si>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</si>
  <si>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</si>
  <si>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</si>
  <si>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</si>
  <si>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</si>
  <si>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</si>
  <si>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</si>
  <si>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</si>
  <si>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</si>
  <si>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</si>
  <si>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</si>
  <si>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</si>
  <si>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</si>
  <si>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</si>
  <si>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</si>
  <si>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</si>
  <si>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</si>
  <si>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</si>
  <si>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</si>
  <si>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</si>
  <si>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</si>
  <si>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</si>
  <si>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</si>
  <si>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</si>
  <si>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</si>
  <si>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</si>
  <si>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</si>
  <si>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</si>
  <si>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</si>
  <si>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</si>
  <si>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</si>
  <si>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</si>
  <si>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</si>
  <si>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</si>
  <si>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</si>
  <si>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</si>
  <si>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</si>
  <si>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</si>
  <si>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</si>
  <si>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</si>
  <si>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</si>
  <si>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</si>
  <si>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</si>
  <si>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</si>
  <si>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</si>
  <si>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</si>
  <si>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</si>
  <si>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</si>
  <si>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</si>
  <si>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</si>
  <si>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</si>
  <si>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</si>
  <si>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</si>
  <si>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</si>
  <si>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</si>
  <si>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</si>
  <si>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</si>
  <si>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</si>
  <si>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</si>
  <si>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</si>
  <si>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</si>
  <si>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</si>
  <si>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</si>
  <si>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</si>
  <si>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</si>
  <si>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</si>
  <si>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</si>
  <si>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</si>
  <si>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</si>
  <si>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</si>
  <si>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</si>
  <si>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</si>
  <si>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</si>
  <si>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</si>
  <si>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</si>
  <si>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</si>
  <si>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</si>
  <si>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</si>
  <si>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</si>
  <si>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</si>
  <si>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</si>
  <si>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</si>
  <si>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</si>
  <si>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</si>
  <si>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</si>
  <si>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</si>
  <si>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</si>
  <si>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</si>
  <si>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</si>
  <si>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</si>
  <si>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</si>
  <si>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</si>
  <si>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</si>
  <si>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</si>
  <si>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</si>
  <si>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</si>
  <si>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</si>
  <si>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</si>
  <si>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</si>
  <si>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</si>
  <si>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</si>
  <si>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</si>
  <si>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</si>
  <si>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</si>
  <si>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</si>
  <si>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</si>
  <si>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</si>
  <si>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</si>
  <si>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</si>
  <si>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</si>
  <si>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</si>
  <si>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</si>
  <si>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</si>
  <si>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</si>
  <si>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</si>
  <si>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</si>
  <si>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</si>
  <si>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</si>
  <si>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</si>
  <si>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</si>
  <si>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</si>
  <si>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</si>
  <si>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</si>
  <si>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</si>
  <si>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</si>
  <si>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</si>
  <si>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</si>
  <si>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</si>
  <si>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</si>
  <si>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</si>
  <si>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</si>
  <si>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</si>
  <si>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</si>
  <si>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</si>
  <si>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</si>
  <si>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</si>
  <si>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</si>
  <si>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</si>
  <si>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</si>
  <si>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</si>
  <si>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</si>
  <si>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</si>
  <si>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</si>
  <si>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</si>
  <si>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</si>
  <si>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</si>
  <si>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</si>
  <si>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</si>
  <si>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</si>
  <si>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</si>
  <si>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</si>
  <si>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</si>
  <si>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</si>
  <si>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</si>
  <si>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</si>
  <si>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</si>
  <si>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</si>
  <si>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</si>
  <si>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</si>
  <si>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</si>
  <si>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</si>
  <si>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</si>
  <si>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</si>
  <si>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</si>
  <si>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</si>
  <si>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</si>
  <si>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</si>
  <si>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</si>
  <si>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</si>
  <si>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</si>
  <si>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</si>
  <si>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</si>
  <si>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</si>
  <si>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</si>
  <si>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</si>
  <si>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</si>
  <si>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</si>
  <si>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</si>
  <si>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</si>
  <si>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</si>
  <si>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</si>
  <si>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</si>
  <si>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</si>
  <si>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</si>
  <si>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</si>
  <si>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</si>
  <si>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</si>
  <si>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</si>
  <si>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</si>
  <si>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</si>
  <si>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</si>
  <si>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</si>
  <si>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</si>
  <si>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</si>
  <si>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</si>
  <si>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</si>
  <si>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</si>
  <si>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</si>
  <si>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</si>
  <si>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</si>
  <si>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</si>
  <si>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</si>
  <si>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</si>
  <si>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</si>
  <si>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</si>
  <si>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</si>
  <si>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</si>
  <si>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</si>
  <si>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</si>
  <si>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</si>
  <si>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</si>
  <si>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</si>
  <si>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</si>
  <si>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</si>
  <si>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</si>
  <si>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</si>
  <si>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</si>
  <si>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</si>
  <si>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</si>
  <si>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</si>
  <si>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</si>
  <si>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</si>
  <si>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</si>
  <si>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</si>
  <si>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</si>
  <si>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</si>
  <si>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</si>
  <si>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</si>
  <si>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</si>
  <si>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</si>
  <si>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</si>
  <si>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</si>
  <si>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</si>
  <si>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</si>
  <si>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</si>
  <si>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</si>
  <si>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</si>
  <si>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</si>
  <si>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</si>
  <si>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</si>
  <si>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</si>
  <si>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</si>
  <si>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</si>
  <si>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</si>
  <si>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</si>
  <si>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</si>
  <si>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</si>
  <si>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</si>
  <si>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</si>
  <si>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</si>
  <si>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</si>
  <si>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</si>
  <si>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</si>
  <si>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</si>
  <si>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</si>
  <si>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</si>
  <si>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</si>
  <si>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</si>
  <si>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</si>
  <si>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</si>
  <si>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</si>
  <si>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</si>
  <si>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</si>
  <si>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</si>
  <si>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</si>
  <si>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</si>
  <si>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</si>
  <si>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</si>
  <si>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</si>
  <si>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</si>
  <si>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</si>
  <si>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</si>
  <si>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</si>
  <si>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</si>
  <si>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</si>
  <si>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</si>
  <si>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</si>
  <si>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</si>
  <si>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</si>
  <si>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</si>
  <si>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</si>
  <si>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</si>
  <si>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</si>
  <si>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</si>
  <si>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</si>
  <si>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</si>
  <si>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</si>
  <si>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</si>
  <si>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</si>
  <si>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</si>
  <si>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</si>
  <si>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</si>
  <si>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</si>
  <si>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</si>
  <si>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</si>
  <si>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</si>
  <si>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</si>
  <si>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</si>
  <si>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</si>
  <si>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</si>
  <si>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</si>
  <si>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</si>
  <si>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</si>
  <si>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</si>
  <si>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</si>
  <si>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</si>
  <si>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</si>
  <si>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</si>
  <si>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</si>
  <si>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</si>
  <si>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</si>
  <si>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</si>
  <si>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</si>
  <si>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</si>
  <si>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</si>
  <si>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</si>
  <si>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</si>
  <si>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</si>
  <si>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</si>
  <si>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</si>
  <si>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</si>
  <si>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</si>
  <si>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</si>
  <si>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</si>
  <si>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</si>
  <si>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</si>
  <si>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</si>
  <si>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</si>
  <si>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</si>
  <si>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</si>
  <si>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</si>
  <si>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</si>
  <si>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</si>
  <si>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</si>
  <si>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</si>
  <si>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</si>
  <si>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</si>
  <si>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</si>
  <si>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</si>
  <si>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</si>
  <si>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</si>
  <si>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</si>
  <si>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</si>
  <si>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</si>
  <si>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</si>
  <si>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</si>
  <si>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</si>
  <si>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</si>
  <si>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</si>
  <si>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</si>
  <si>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</si>
  <si>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</si>
  <si>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</si>
  <si>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</si>
  <si>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</si>
  <si>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</si>
  <si>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</si>
  <si>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</si>
  <si>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</si>
  <si>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</si>
  <si>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</si>
  <si>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</si>
  <si>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</si>
  <si>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</si>
  <si>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</si>
  <si>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</si>
  <si>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</si>
  <si>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</si>
  <si>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</si>
  <si>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</si>
  <si>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</si>
  <si>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</si>
  <si>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</si>
  <si>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</si>
  <si>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</si>
  <si>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</si>
  <si>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</si>
  <si>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</si>
  <si>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</si>
  <si>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</si>
  <si>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</si>
  <si>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</si>
  <si>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</si>
  <si>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</si>
  <si>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</si>
  <si>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</si>
  <si>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</si>
  <si>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</si>
  <si>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</si>
  <si>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</si>
  <si>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</si>
  <si>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</si>
  <si>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</si>
  <si>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</si>
  <si>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</si>
  <si>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</si>
  <si>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</si>
  <si>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</si>
  <si>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</si>
  <si>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</si>
  <si>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</si>
  <si>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</si>
  <si>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</si>
  <si>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</si>
  <si>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</si>
  <si>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</si>
  <si>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</si>
  <si>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</si>
  <si>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</si>
  <si>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</si>
  <si>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</si>
  <si>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</si>
  <si>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</si>
  <si>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</si>
  <si>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</si>
  <si>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</si>
  <si>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</si>
  <si>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</si>
  <si>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</si>
  <si>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</si>
  <si>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</si>
  <si>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</si>
  <si>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</si>
  <si>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</si>
  <si>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</si>
  <si>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</si>
  <si>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</si>
  <si>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</si>
  <si>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</si>
  <si>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</si>
  <si>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</si>
  <si>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</si>
  <si>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</si>
  <si>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</si>
  <si>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</si>
  <si>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</si>
  <si>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</si>
  <si>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</si>
  <si>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</si>
  <si>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</si>
  <si>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</si>
  <si>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</si>
  <si>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</si>
  <si>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</si>
  <si>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</si>
  <si>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</si>
  <si>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</si>
  <si>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</si>
  <si>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</si>
  <si>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</si>
  <si>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</si>
  <si>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</si>
  <si>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</si>
  <si>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</si>
  <si>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</si>
  <si>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</si>
  <si>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</si>
  <si>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</si>
  <si>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</si>
  <si>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</si>
  <si>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</si>
  <si>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</si>
  <si>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</si>
  <si>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</si>
  <si>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</si>
  <si>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</si>
  <si>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</si>
  <si>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</si>
  <si>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</si>
  <si>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</si>
  <si>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</si>
  <si>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</si>
  <si>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</si>
  <si>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</si>
  <si>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</si>
  <si>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</si>
  <si>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</si>
  <si>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</si>
  <si>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</si>
  <si>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</si>
  <si>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</si>
  <si>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</si>
  <si>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</si>
  <si>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</si>
  <si>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</si>
  <si>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</si>
  <si>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</si>
  <si>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</si>
  <si>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</si>
  <si>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</si>
  <si>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</si>
  <si>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</si>
  <si>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</si>
  <si>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</si>
  <si>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</si>
  <si>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</si>
  <si>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</si>
  <si>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</si>
  <si>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</si>
  <si>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</si>
  <si>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</si>
  <si>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</si>
  <si>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</si>
  <si>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</si>
  <si>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</si>
  <si>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</si>
  <si>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</si>
  <si>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</si>
  <si>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</si>
  <si>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</si>
  <si>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</si>
  <si>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</si>
  <si>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</si>
  <si>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</si>
  <si>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</si>
  <si>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</si>
  <si>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</si>
  <si>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</si>
  <si>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</si>
  <si>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</si>
  <si>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</si>
  <si>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</si>
  <si>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</si>
  <si>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</si>
  <si>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</si>
  <si>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</si>
  <si>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</si>
  <si>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</si>
  <si>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</si>
  <si>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</si>
  <si>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</si>
  <si>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</si>
  <si>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</si>
  <si>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</si>
  <si>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</si>
  <si>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</si>
  <si>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</si>
  <si>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</si>
  <si>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</si>
  <si>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</si>
  <si>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</si>
  <si>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</si>
  <si>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</si>
  <si>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</si>
  <si>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</si>
  <si>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</si>
  <si>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</si>
  <si>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</si>
  <si>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</si>
  <si>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</si>
  <si>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</si>
  <si>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</si>
  <si>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</si>
  <si>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</si>
  <si>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</si>
  <si>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</si>
  <si>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</si>
  <si>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</si>
  <si>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</si>
  <si>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</si>
  <si>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</si>
  <si>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</si>
  <si>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</si>
  <si>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</si>
  <si>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</si>
  <si>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</si>
  <si>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</si>
  <si>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</si>
  <si>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</si>
  <si>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</si>
  <si>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</si>
  <si>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</si>
  <si>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</si>
  <si>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</si>
  <si>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</si>
  <si>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</si>
  <si>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</si>
  <si>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</si>
  <si>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</si>
  <si>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</si>
  <si>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</si>
  <si>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</si>
  <si>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</si>
  <si>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</si>
  <si>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</si>
  <si>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</si>
  <si>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</si>
  <si>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</si>
  <si>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</si>
  <si>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</si>
  <si>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</si>
  <si>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</si>
  <si>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</si>
  <si>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</si>
  <si>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</si>
  <si>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</si>
  <si>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</si>
  <si>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</si>
  <si>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</si>
  <si>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</si>
  <si>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</si>
  <si>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</si>
  <si>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</si>
  <si>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</si>
  <si>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</si>
  <si>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</si>
  <si>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</si>
  <si>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</si>
  <si>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</si>
  <si>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</si>
  <si>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</si>
  <si>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</si>
  <si>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</si>
  <si>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</si>
  <si>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</si>
  <si>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</si>
  <si>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</si>
  <si>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</si>
  <si>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</si>
  <si>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</si>
  <si>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</si>
  <si>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</si>
  <si>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</si>
  <si>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</si>
  <si>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</si>
  <si>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</si>
  <si>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</si>
  <si>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</si>
  <si>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</si>
  <si>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</si>
  <si>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</si>
  <si>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</si>
  <si>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</si>
  <si>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</si>
  <si>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</si>
  <si>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</si>
  <si>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</si>
  <si>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</si>
  <si>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</si>
  <si>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</si>
  <si>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</si>
  <si>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</si>
  <si>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</si>
  <si>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</si>
  <si>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</si>
  <si>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</si>
  <si>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</si>
  <si>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</si>
  <si>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</si>
  <si>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</si>
  <si>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</si>
  <si>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</si>
  <si>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</si>
  <si>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</si>
  <si>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</si>
  <si>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</si>
  <si>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</si>
  <si>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</si>
  <si>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</si>
  <si>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</si>
  <si>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</si>
  <si>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</si>
  <si>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</si>
  <si>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</si>
  <si>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</si>
  <si>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</si>
  <si>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</si>
  <si>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</si>
  <si>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</si>
  <si>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</si>
  <si>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</si>
  <si>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</si>
  <si>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</si>
  <si>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</si>
  <si>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</si>
  <si>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</si>
  <si>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</si>
  <si>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</si>
  <si>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</si>
  <si>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</si>
  <si>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</si>
  <si>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</si>
  <si>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</si>
  <si>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</si>
  <si>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</si>
  <si>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</si>
  <si>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</si>
  <si>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</si>
  <si>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</si>
  <si>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</si>
  <si>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</si>
  <si>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</si>
  <si>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</si>
  <si>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</si>
  <si>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</si>
  <si>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</si>
  <si>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</si>
  <si>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</si>
  <si>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</si>
  <si>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</si>
  <si>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</si>
  <si>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</si>
  <si>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</si>
  <si>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</si>
  <si>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</si>
  <si>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</si>
  <si>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</si>
  <si>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</si>
  <si>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</si>
  <si>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</si>
  <si>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</si>
  <si>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</si>
  <si>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</si>
  <si>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</si>
  <si>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</si>
  <si>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</si>
  <si>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</si>
  <si>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</si>
  <si>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</si>
  <si>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</si>
  <si>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</si>
  <si>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</si>
  <si>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</si>
  <si>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</si>
  <si>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</si>
  <si>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</si>
  <si>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</si>
  <si>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</si>
  <si>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</si>
  <si>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</si>
  <si>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</si>
  <si>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</si>
  <si>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</si>
  <si>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</si>
  <si>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</si>
  <si>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</si>
  <si>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</si>
  <si>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</si>
  <si>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</si>
  <si>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</si>
  <si>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</si>
  <si>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</si>
  <si>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</si>
  <si>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</si>
  <si>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</si>
  <si>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</si>
  <si>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</si>
  <si>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</si>
  <si>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</si>
  <si>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</si>
  <si>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</si>
  <si>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</si>
  <si>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</si>
  <si>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</si>
  <si>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</si>
  <si>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</si>
  <si>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</si>
  <si>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</si>
  <si>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</si>
  <si>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</si>
  <si>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</si>
  <si>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</si>
  <si>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</si>
  <si>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</si>
  <si>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</si>
  <si>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</si>
  <si>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</si>
  <si>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</si>
  <si>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</si>
  <si>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</si>
  <si>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</si>
  <si>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</si>
  <si>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</si>
  <si>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</si>
  <si>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</si>
  <si>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</si>
  <si>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</si>
  <si>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</si>
  <si>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</si>
  <si>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</si>
  <si>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</si>
  <si>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</si>
  <si>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</si>
  <si>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</si>
  <si>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</si>
  <si>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</si>
  <si>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</si>
  <si>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</si>
  <si>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</si>
  <si>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</si>
  <si>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</si>
  <si>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</si>
  <si>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</si>
  <si>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</si>
  <si>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</si>
  <si>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</si>
  <si>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</si>
  <si>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</si>
  <si>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</si>
  <si>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</si>
  <si>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</si>
  <si>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</si>
  <si>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</si>
  <si>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</si>
  <si>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</si>
  <si>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</si>
  <si>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</si>
  <si>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</si>
  <si>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</si>
  <si>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</si>
  <si>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</si>
  <si>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</si>
  <si>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</si>
  <si>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</si>
  <si>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</si>
  <si>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</si>
  <si>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</si>
  <si>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</si>
  <si>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</si>
  <si>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</si>
  <si>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</si>
  <si>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</si>
  <si>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</si>
  <si>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</si>
  <si>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</si>
  <si>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</si>
  <si>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</si>
  <si>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</si>
  <si>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</si>
  <si>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</si>
  <si>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</si>
  <si>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</si>
  <si>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</si>
  <si>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</si>
  <si>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</si>
  <si>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</si>
  <si>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</si>
  <si>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</si>
  <si>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</si>
  <si>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</si>
  <si>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</si>
  <si>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</si>
  <si>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</si>
  <si>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</si>
  <si>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</si>
  <si>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</si>
  <si>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</si>
  <si>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</si>
  <si>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</si>
  <si>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</si>
  <si>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</si>
  <si>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</si>
  <si>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</si>
  <si>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</si>
  <si>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</si>
  <si>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</si>
  <si>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</si>
  <si>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</si>
  <si>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</si>
  <si>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</si>
  <si>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</si>
  <si>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</si>
  <si>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</si>
  <si>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</si>
  <si>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</si>
  <si>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</si>
  <si>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</si>
  <si>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</si>
  <si>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</si>
  <si>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</si>
  <si>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</si>
  <si>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</si>
  <si>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</si>
  <si>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</si>
  <si>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</si>
  <si>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</si>
  <si>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</si>
  <si>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</si>
  <si>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</si>
  <si>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</si>
  <si>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</si>
  <si>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</si>
  <si>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</si>
  <si>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</si>
  <si>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</si>
  <si>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</si>
  <si>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</si>
  <si>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</si>
  <si>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</si>
  <si>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</si>
  <si>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</si>
  <si>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</si>
  <si>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</si>
  <si>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</si>
  <si>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</si>
  <si>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</si>
  <si>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</si>
  <si>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</si>
  <si>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</si>
  <si>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</si>
  <si>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</si>
  <si>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</si>
  <si>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</si>
  <si>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</si>
  <si>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</si>
  <si>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</si>
  <si>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</si>
  <si>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</si>
  <si>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</si>
  <si>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</si>
  <si>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</si>
  <si>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</si>
  <si>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</si>
  <si>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</si>
  <si>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</si>
  <si>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</si>
  <si>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</si>
  <si>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</si>
  <si>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</si>
  <si>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</si>
  <si>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</si>
  <si>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</si>
  <si>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</si>
  <si>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</si>
  <si>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</si>
  <si>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</si>
  <si>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</si>
  <si>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</si>
  <si>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</si>
  <si>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</si>
  <si>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</si>
  <si>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</si>
  <si>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</si>
  <si>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</si>
  <si>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</si>
  <si>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</si>
  <si>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</si>
  <si>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</si>
  <si>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</si>
  <si>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</si>
  <si>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</si>
  <si>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</si>
  <si>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</si>
  <si>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</si>
  <si>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</si>
  <si>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</si>
  <si>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</si>
  <si>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</si>
  <si>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</si>
  <si>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</si>
  <si>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</si>
  <si>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</si>
  <si>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</si>
  <si>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</si>
  <si>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</si>
  <si>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</si>
  <si>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</si>
  <si>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</si>
  <si>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</si>
  <si>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</si>
  <si>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</si>
  <si>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</si>
  <si>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</si>
  <si>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</si>
  <si>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</si>
  <si>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</si>
  <si>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</si>
  <si>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</si>
  <si>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</si>
  <si>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</si>
  <si>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</si>
  <si>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</si>
  <si>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</si>
  <si>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</si>
  <si>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</si>
  <si>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</si>
  <si>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</si>
  <si>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</si>
  <si>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</si>
  <si>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</si>
  <si>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</si>
  <si>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</si>
  <si>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</si>
  <si>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</si>
  <si>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</si>
  <si>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</si>
  <si>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</si>
  <si>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</si>
  <si>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</si>
  <si>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</si>
  <si>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</si>
  <si>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</si>
  <si>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</si>
  <si>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</si>
  <si>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</si>
  <si>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</si>
  <si>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</si>
  <si>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</si>
  <si>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</si>
  <si>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</si>
  <si>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</si>
  <si>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</si>
  <si>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</si>
  <si>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</si>
  <si>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</si>
  <si>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</si>
  <si>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</si>
  <si>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</si>
  <si>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</si>
  <si>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</si>
  <si>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</si>
  <si>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</si>
  <si>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</si>
  <si>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</si>
  <si>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</si>
  <si>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</si>
  <si>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</si>
  <si>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</si>
  <si>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</si>
  <si>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</si>
  <si>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</si>
  <si>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</si>
  <si>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</si>
  <si>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</si>
  <si>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</si>
  <si>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</si>
  <si>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</si>
  <si>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</si>
  <si>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</si>
  <si>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</si>
  <si>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</si>
  <si>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</si>
  <si>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</si>
  <si>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</si>
  <si>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</si>
  <si>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</si>
  <si>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</si>
  <si>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</si>
  <si>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</si>
  <si>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</si>
  <si>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</si>
  <si>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</si>
  <si>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</si>
  <si>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</si>
  <si>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</si>
  <si>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</si>
  <si>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</si>
  <si>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</si>
  <si>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</si>
  <si>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</si>
  <si>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</si>
  <si>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</si>
  <si>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</si>
  <si>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</si>
  <si>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</si>
  <si>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</si>
  <si>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</si>
  <si>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</si>
  <si>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</si>
  <si>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</si>
  <si>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</si>
  <si>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</si>
  <si>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</si>
  <si>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</si>
  <si>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</si>
  <si>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</si>
  <si>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</si>
  <si>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</si>
  <si>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</si>
  <si>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</si>
  <si>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</si>
  <si>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</si>
  <si>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</si>
  <si>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</si>
  <si>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</si>
  <si>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</si>
  <si>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</si>
  <si>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</si>
  <si>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</si>
  <si>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</si>
  <si>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</si>
  <si>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</si>
  <si>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</si>
  <si>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</si>
  <si>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</si>
  <si>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</si>
  <si>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</si>
  <si>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</si>
  <si>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</si>
  <si>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</si>
  <si>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</si>
  <si>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</si>
  <si>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</si>
  <si>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</si>
  <si>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</si>
  <si>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</si>
  <si>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</si>
  <si>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</si>
  <si>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</si>
  <si>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</si>
  <si>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</si>
  <si>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</si>
  <si>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</si>
  <si>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</si>
  <si>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</si>
  <si>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</si>
  <si>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</si>
  <si>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</si>
  <si>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</si>
  <si>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</si>
  <si>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</si>
  <si>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</si>
  <si>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</si>
  <si>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</si>
  <si>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</si>
  <si>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</si>
  <si>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</si>
  <si>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</si>
  <si>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</si>
  <si>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</si>
  <si>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</si>
  <si>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</si>
  <si>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</si>
  <si>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</si>
  <si>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</si>
  <si>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</si>
  <si>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</si>
  <si>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</si>
  <si>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</si>
  <si>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</si>
  <si>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</si>
  <si>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</si>
  <si>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</si>
  <si>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</si>
  <si>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</si>
  <si>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</si>
  <si>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</si>
  <si>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</si>
  <si>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</si>
  <si>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</si>
  <si>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</si>
  <si>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</si>
  <si>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</si>
  <si>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</si>
  <si>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</si>
  <si>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</si>
  <si>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</si>
  <si>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</si>
  <si>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</si>
  <si>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</si>
  <si>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</si>
  <si>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</si>
  <si>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</si>
  <si>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</si>
  <si>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</si>
  <si>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</si>
  <si>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</si>
  <si>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</si>
  <si>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</si>
  <si>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</si>
  <si>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</si>
  <si>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</si>
  <si>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</si>
  <si>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</si>
  <si>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</si>
  <si>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</si>
  <si>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</si>
  <si>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</si>
  <si>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</si>
  <si>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</si>
  <si>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</si>
  <si>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</si>
  <si>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</si>
  <si>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</si>
  <si>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</si>
  <si>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</si>
  <si>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</si>
  <si>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</si>
  <si>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</si>
  <si>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</si>
  <si>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</si>
  <si>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</si>
  <si>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</si>
  <si>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</si>
  <si>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</si>
  <si>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</si>
  <si>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</si>
  <si>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</si>
  <si>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</si>
  <si>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</si>
  <si>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</si>
  <si>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</si>
  <si>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</si>
  <si>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</si>
  <si>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</si>
  <si>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</si>
  <si>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</si>
  <si>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</si>
  <si>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</si>
  <si>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</si>
  <si>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</si>
  <si>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</si>
  <si>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</si>
  <si>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</si>
  <si>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</si>
  <si>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</si>
  <si>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</si>
  <si>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</si>
  <si>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</si>
  <si>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</si>
  <si>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</si>
  <si>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</si>
  <si>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</si>
  <si>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</si>
  <si>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</si>
  <si>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</si>
  <si>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</si>
  <si>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</si>
  <si>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</si>
  <si>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</si>
  <si>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</si>
  <si>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</si>
  <si>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</si>
  <si>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</si>
  <si>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</si>
  <si>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</si>
  <si>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</si>
  <si>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</si>
  <si>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</si>
  <si>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</si>
  <si>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</si>
  <si>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</si>
  <si>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</si>
  <si>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</si>
  <si>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</si>
  <si>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</si>
  <si>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</si>
  <si>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</si>
  <si>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</si>
  <si>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</si>
  <si>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</si>
  <si>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</si>
  <si>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</si>
  <si>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</si>
  <si>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</si>
  <si>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</si>
  <si>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</si>
  <si>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</si>
  <si>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</si>
  <si>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</si>
  <si>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</si>
  <si>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</si>
  <si>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</si>
  <si>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</si>
  <si>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</si>
  <si>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</si>
  <si>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</si>
  <si>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</si>
  <si>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</si>
  <si>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</si>
  <si>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</si>
  <si>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</si>
  <si>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</si>
  <si>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</si>
  <si>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</si>
  <si>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</si>
  <si>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</si>
  <si>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</si>
  <si>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</si>
  <si>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</si>
  <si>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</si>
  <si>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</si>
  <si>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</si>
  <si>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</si>
  <si>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</si>
  <si>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</si>
  <si>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</si>
  <si>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</si>
  <si>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</si>
  <si>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</si>
  <si>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</si>
  <si>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</si>
  <si>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</si>
  <si>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</si>
  <si>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</si>
  <si>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</si>
  <si>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</si>
  <si>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</si>
  <si>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</si>
  <si>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</si>
  <si>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</si>
  <si>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</si>
  <si>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</si>
  <si>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</si>
  <si>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</si>
  <si>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</si>
  <si>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</si>
  <si>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</si>
  <si>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</si>
  <si>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</si>
  <si>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</si>
  <si>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</si>
  <si>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</si>
  <si>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</si>
  <si>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</si>
  <si>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</si>
  <si>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</si>
  <si>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</si>
  <si>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</si>
  <si>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</si>
  <si>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</si>
  <si>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</si>
  <si>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</si>
  <si>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</si>
  <si>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</si>
  <si>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</si>
  <si>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</si>
  <si>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</si>
  <si>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</si>
  <si>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</si>
  <si>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</si>
  <si>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</si>
  <si>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</si>
  <si>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</si>
  <si>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</si>
  <si>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</si>
  <si>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</si>
  <si>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</si>
  <si>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</si>
  <si>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</si>
  <si>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</si>
  <si>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</si>
  <si>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</si>
  <si>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</si>
  <si>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</si>
  <si>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</si>
  <si>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</si>
  <si>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</si>
  <si>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</si>
  <si>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</si>
  <si>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</si>
  <si>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</si>
  <si>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</si>
  <si>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</si>
  <si>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</si>
  <si>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</si>
  <si>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</si>
  <si>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</si>
  <si>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</si>
  <si>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</si>
  <si>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</si>
  <si>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</si>
  <si>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</si>
  <si>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</si>
  <si>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</si>
  <si>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</si>
  <si>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</si>
  <si>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</si>
  <si>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</si>
  <si>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</si>
  <si>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</si>
  <si>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</si>
  <si>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</si>
  <si>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</si>
  <si>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</si>
  <si>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</si>
  <si>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</si>
  <si>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</si>
  <si>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</si>
  <si>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</si>
  <si>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</si>
  <si>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</si>
  <si>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</si>
  <si>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</si>
  <si>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</si>
  <si>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</si>
  <si>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</si>
  <si>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</si>
  <si>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</si>
  <si>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</si>
  <si>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</si>
  <si>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</si>
  <si>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</si>
  <si>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</si>
  <si>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</si>
  <si>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</si>
  <si>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</si>
  <si>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</si>
  <si>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</si>
  <si>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</si>
  <si>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</si>
  <si>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</si>
  <si>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</si>
  <si>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</si>
  <si>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</si>
  <si>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</si>
  <si>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</si>
  <si>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</si>
  <si>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</si>
  <si>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</si>
  <si>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</si>
  <si>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</si>
  <si>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</si>
  <si>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</si>
  <si>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</si>
  <si>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</si>
  <si>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</si>
  <si>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</si>
  <si>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</si>
  <si>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</si>
  <si>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</si>
  <si>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</si>
  <si>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</si>
  <si>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</si>
  <si>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</si>
  <si>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</si>
  <si>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</si>
  <si>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</si>
  <si>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</si>
  <si>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</si>
  <si>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</si>
  <si>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</si>
  <si>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</si>
  <si>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</si>
  <si>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</si>
  <si>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</si>
  <si>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</si>
  <si>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</si>
  <si>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</si>
  <si>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</si>
  <si>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</si>
  <si>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</si>
  <si>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</si>
  <si>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</si>
  <si>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</si>
  <si>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</si>
  <si>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</si>
  <si>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</si>
  <si>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</si>
  <si>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</si>
  <si>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</si>
  <si>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</si>
  <si>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</si>
  <si>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</si>
  <si>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</si>
  <si>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</si>
  <si>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</si>
  <si>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</si>
  <si>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</si>
  <si>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</si>
  <si>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</si>
  <si>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</si>
  <si>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</si>
  <si>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</si>
  <si>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</si>
  <si>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</si>
  <si>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</si>
  <si>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</si>
  <si>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</si>
  <si>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</si>
  <si>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</si>
  <si>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</si>
  <si>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</si>
  <si>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</si>
  <si>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</si>
  <si>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</si>
  <si>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</si>
  <si>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</si>
  <si>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</si>
  <si>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</si>
  <si>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</si>
  <si>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</si>
  <si>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</si>
  <si>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</si>
  <si>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</si>
  <si>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</si>
  <si>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</si>
  <si>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</si>
  <si>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</si>
  <si>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</si>
  <si>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</si>
  <si>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</si>
  <si>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</si>
  <si>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</si>
  <si>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</si>
  <si>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</si>
  <si>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</si>
  <si>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</si>
  <si>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</si>
  <si>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</si>
  <si>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</si>
  <si>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</si>
  <si>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</si>
  <si>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</si>
  <si>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</si>
  <si>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</si>
  <si>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</si>
  <si>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</si>
  <si>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</si>
  <si>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</si>
  <si>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</si>
  <si>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</si>
  <si>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</si>
  <si>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</si>
  <si>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</si>
  <si>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</si>
  <si>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</si>
  <si>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</si>
  <si>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</si>
  <si>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</si>
  <si>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</si>
  <si>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</si>
  <si>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</si>
  <si>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</si>
  <si>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</si>
  <si>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</si>
  <si>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</si>
  <si>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</si>
  <si>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</si>
  <si>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</si>
  <si>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</si>
  <si>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</si>
  <si>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</si>
  <si>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</si>
  <si>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</si>
  <si>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</si>
  <si>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</si>
  <si>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</si>
  <si>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</si>
  <si>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</si>
  <si>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</si>
  <si>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</si>
  <si>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</si>
  <si>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</si>
  <si>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</si>
  <si>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</si>
  <si>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</si>
  <si>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</si>
  <si>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</si>
  <si>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</si>
  <si>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</si>
  <si>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</si>
  <si>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</si>
  <si>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</si>
  <si>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</si>
  <si>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</si>
  <si>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</si>
  <si>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</si>
  <si>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</si>
  <si>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</si>
  <si>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</si>
  <si>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</si>
  <si>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</si>
  <si>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</si>
  <si>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</si>
  <si>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</si>
  <si>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</si>
  <si>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</si>
  <si>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</si>
  <si>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</si>
  <si>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</si>
  <si>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</si>
  <si>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</si>
  <si>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</si>
  <si>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</si>
  <si>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</si>
  <si>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</si>
  <si>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</si>
  <si>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</si>
  <si>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</si>
  <si>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</si>
  <si>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</si>
  <si>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</si>
  <si>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</si>
  <si>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</si>
  <si>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</si>
  <si>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</si>
  <si>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</si>
  <si>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</si>
  <si>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</si>
  <si>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</si>
  <si>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</si>
  <si>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</si>
  <si>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</si>
  <si>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</si>
  <si>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</si>
  <si>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</si>
  <si>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</si>
  <si>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</si>
  <si>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</si>
  <si>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</si>
  <si>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</si>
  <si>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</si>
  <si>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</si>
  <si>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</si>
  <si>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</si>
  <si>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</si>
  <si>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</si>
  <si>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</si>
  <si>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</si>
  <si>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</si>
  <si>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</si>
  <si>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</si>
  <si>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</si>
  <si>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</si>
  <si>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</si>
  <si>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</si>
  <si>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</si>
  <si>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</si>
  <si>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</si>
  <si>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</si>
  <si>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</si>
  <si>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</si>
  <si>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</si>
  <si>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</si>
  <si>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</si>
  <si>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</si>
  <si>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</si>
  <si>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</si>
  <si>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</si>
  <si>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</si>
  <si>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</si>
  <si>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</si>
  <si>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</si>
  <si>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</si>
  <si>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</si>
  <si>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</si>
  <si>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</si>
  <si>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</si>
  <si>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</si>
  <si>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</si>
  <si>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</si>
  <si>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</si>
  <si>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</si>
  <si>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</si>
  <si>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</si>
  <si>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</si>
  <si>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</si>
  <si>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</si>
  <si>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</si>
  <si>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</si>
  <si>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</si>
  <si>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</si>
  <si>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</si>
  <si>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</si>
  <si>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</si>
  <si>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</si>
  <si>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</si>
  <si>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</si>
  <si>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</si>
  <si>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</si>
  <si>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</si>
  <si>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</si>
  <si>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</si>
  <si>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</si>
  <si>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</si>
  <si>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</si>
  <si>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</si>
  <si>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</si>
  <si>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</si>
  <si>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</si>
  <si>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</si>
  <si>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</si>
  <si>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</si>
  <si>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</si>
  <si>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</si>
  <si>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</si>
  <si>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</si>
  <si>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</si>
  <si>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</si>
  <si>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</si>
  <si>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</si>
  <si>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</si>
  <si>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</si>
  <si>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</si>
  <si>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</si>
  <si>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</si>
  <si>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</si>
  <si>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</si>
  <si>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</si>
  <si>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</si>
  <si>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</si>
  <si>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</si>
  <si>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</si>
  <si>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</si>
  <si>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</si>
  <si>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</si>
  <si>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</si>
  <si>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</si>
  <si>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</si>
  <si>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</si>
  <si>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</si>
  <si>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</si>
  <si>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</si>
  <si>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</si>
  <si>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</si>
  <si>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</si>
  <si>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</si>
  <si>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</si>
  <si>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</si>
  <si>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</si>
  <si>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</si>
  <si>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</si>
  <si>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</si>
  <si>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</si>
  <si>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</si>
  <si>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</si>
  <si>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</si>
  <si>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</si>
  <si>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</si>
  <si>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</si>
  <si>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</si>
  <si>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</si>
  <si>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</si>
  <si>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</si>
  <si>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</si>
  <si>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</si>
  <si>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</si>
  <si>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</si>
  <si>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</si>
  <si>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</si>
  <si>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</si>
  <si>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</si>
  <si>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</si>
  <si>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</si>
  <si>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</si>
  <si>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</si>
  <si>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</si>
  <si>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</si>
  <si>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</si>
  <si>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</si>
  <si>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</si>
  <si>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</si>
  <si>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</si>
  <si>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</si>
  <si>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</si>
  <si>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</si>
  <si>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</si>
  <si>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</si>
  <si>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</si>
  <si>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</si>
  <si>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</si>
  <si>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</si>
  <si>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</si>
  <si>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</si>
  <si>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</si>
  <si>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</si>
  <si>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</si>
  <si>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</si>
  <si>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</si>
  <si>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</si>
  <si>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</si>
  <si>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</si>
  <si>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</si>
  <si>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</si>
  <si>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</si>
  <si>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</si>
  <si>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</si>
  <si>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</si>
  <si>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</si>
  <si>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</si>
  <si>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</si>
  <si>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</si>
  <si>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</si>
  <si>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</si>
  <si>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</si>
  <si>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</si>
  <si>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</si>
  <si>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</si>
  <si>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</si>
  <si>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</si>
  <si>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</si>
  <si>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</si>
  <si>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</si>
  <si>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</si>
  <si>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</si>
  <si>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</si>
  <si>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</si>
  <si>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</si>
  <si>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</si>
  <si>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</si>
  <si>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</si>
  <si>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</si>
  <si>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</si>
  <si>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</si>
  <si>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</si>
  <si>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</si>
  <si>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</si>
  <si>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</si>
  <si>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</si>
  <si>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</si>
  <si>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</si>
  <si>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</si>
  <si>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</si>
  <si>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</si>
  <si>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</si>
  <si>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</si>
  <si>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</si>
  <si>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</si>
  <si>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</si>
  <si>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</si>
  <si>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</si>
  <si>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</si>
  <si>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</si>
  <si>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</si>
  <si>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</si>
  <si>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</si>
  <si>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</si>
  <si>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</si>
  <si>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</si>
  <si>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</si>
  <si>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</si>
  <si>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</si>
  <si>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</si>
  <si>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</si>
  <si>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</si>
  <si>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</si>
  <si>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</si>
  <si>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</si>
  <si>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</si>
  <si>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</si>
  <si>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</si>
  <si>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</si>
  <si>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</si>
  <si>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</si>
  <si>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</si>
  <si>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</si>
  <si>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</si>
  <si>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</si>
  <si>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</si>
  <si>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</si>
  <si>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</si>
  <si>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</si>
  <si>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</si>
  <si>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</si>
  <si>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</si>
  <si>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</si>
  <si>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</si>
  <si>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</si>
  <si>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</si>
  <si>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</si>
  <si>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</si>
  <si>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</si>
  <si>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</si>
  <si>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</si>
  <si>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</si>
  <si>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</si>
  <si>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</si>
  <si>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</si>
  <si>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</si>
  <si>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</si>
  <si>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</si>
  <si>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</si>
  <si>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</si>
  <si>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</si>
  <si>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</si>
  <si>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</si>
  <si>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</si>
  <si>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</si>
  <si>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</si>
  <si>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</si>
  <si>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</si>
  <si>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</si>
  <si>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</si>
  <si>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</si>
  <si>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</si>
  <si>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</si>
  <si>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</si>
  <si>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</si>
  <si>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</si>
  <si>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</si>
  <si>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</si>
  <si>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</si>
  <si>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</si>
  <si>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</si>
  <si>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</si>
  <si>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</si>
  <si>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</si>
  <si>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</si>
  <si>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</si>
  <si>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</si>
  <si>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</si>
  <si>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</si>
  <si>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</si>
  <si>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</si>
  <si>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</si>
  <si>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</si>
  <si>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</si>
  <si>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</si>
  <si>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</si>
  <si>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</si>
  <si>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</si>
  <si>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</si>
  <si>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</si>
  <si>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</si>
  <si>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</si>
  <si>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</si>
  <si>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</si>
  <si>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</si>
  <si>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</si>
  <si>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</si>
  <si>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</si>
  <si>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</si>
  <si>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</si>
  <si>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</si>
  <si>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</si>
  <si>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</si>
  <si>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</si>
  <si>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</si>
  <si>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</si>
  <si>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</si>
  <si>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</si>
  <si>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</si>
  <si>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</si>
  <si>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</si>
  <si>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</si>
  <si>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</si>
  <si>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</si>
  <si>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</si>
  <si>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</si>
  <si>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</si>
  <si>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</si>
  <si>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</si>
  <si>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</si>
  <si>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</si>
  <si>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</si>
  <si>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</si>
  <si>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</si>
  <si>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</si>
  <si>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</si>
  <si>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</si>
  <si>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</si>
  <si>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</si>
  <si>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</si>
  <si>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</si>
  <si>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</si>
  <si>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</si>
  <si>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</si>
  <si>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</si>
  <si>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</si>
  <si>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</si>
  <si>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</si>
  <si>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</si>
  <si>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</si>
  <si>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</si>
  <si>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</si>
  <si>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</si>
  <si>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</si>
  <si>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</si>
  <si>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</si>
  <si>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</si>
  <si>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</si>
  <si>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</si>
  <si>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</si>
  <si>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</si>
  <si>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</si>
  <si>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</si>
  <si>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</si>
  <si>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</si>
  <si>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</si>
  <si>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</si>
  <si>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</si>
  <si>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</si>
  <si>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</si>
  <si>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</si>
  <si>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</si>
  <si>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</si>
  <si>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</si>
  <si>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</si>
  <si>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</si>
  <si>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</si>
  <si>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</si>
  <si>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</si>
  <si>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</si>
  <si>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</si>
  <si>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</si>
  <si>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</si>
  <si>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</si>
  <si>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</si>
  <si>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</si>
  <si>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</si>
  <si>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</si>
  <si>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</si>
  <si>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</si>
  <si>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</si>
  <si>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</si>
  <si>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</si>
  <si>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</si>
  <si>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</si>
  <si>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</si>
  <si>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</si>
  <si>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</si>
  <si>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</si>
  <si>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</si>
  <si>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</si>
  <si>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</si>
  <si>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</si>
  <si>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</si>
  <si>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</si>
  <si>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</si>
  <si>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</si>
  <si>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</si>
  <si>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</si>
  <si>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</si>
  <si>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</si>
  <si>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</si>
  <si>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</si>
  <si>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</si>
  <si>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</si>
  <si>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</si>
  <si>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</si>
  <si>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</si>
  <si>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</si>
  <si>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</si>
  <si>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</si>
  <si>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</si>
  <si>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</si>
  <si>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</si>
  <si>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</si>
  <si>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</si>
  <si>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</si>
  <si>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</si>
  <si>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</si>
  <si>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</si>
  <si>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</si>
  <si>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</si>
  <si>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</si>
  <si>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</si>
  <si>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</si>
  <si>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</si>
  <si>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</si>
  <si>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</si>
  <si>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</si>
  <si>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</si>
  <si>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</si>
  <si>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</si>
  <si>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</si>
  <si>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</si>
  <si>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</si>
  <si>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</si>
  <si>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</si>
  <si>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</si>
  <si>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</si>
  <si>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</si>
  <si>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</si>
  <si>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</si>
  <si>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</si>
  <si>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</si>
  <si>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</si>
  <si>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</si>
  <si>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</si>
  <si>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</si>
  <si>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</si>
  <si>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</si>
  <si>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</si>
  <si>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</si>
  <si>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</si>
  <si>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</si>
  <si>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</si>
  <si>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</si>
  <si>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</si>
  <si>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</si>
  <si>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</si>
  <si>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</si>
  <si>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</si>
  <si>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</si>
  <si>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</si>
  <si>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</si>
  <si>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</si>
  <si>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</si>
  <si>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</si>
  <si>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</si>
  <si>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</si>
  <si>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</si>
  <si>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</si>
  <si>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</si>
  <si>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</si>
  <si>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</si>
  <si>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</si>
  <si>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</si>
  <si>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</si>
  <si>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</si>
  <si>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</si>
  <si>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</si>
  <si>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</si>
  <si>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</si>
  <si>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</si>
  <si>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</si>
  <si>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</si>
  <si>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</si>
  <si>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</si>
  <si>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</si>
  <si>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</si>
  <si>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</si>
  <si>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</si>
  <si>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</si>
  <si>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</si>
  <si>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</si>
  <si>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</si>
  <si>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</si>
  <si>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</si>
  <si>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</si>
  <si>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</si>
  <si>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</si>
  <si>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</si>
  <si>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</si>
  <si>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</si>
  <si>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</si>
  <si>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</si>
  <si>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</si>
  <si>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</si>
  <si>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</si>
  <si>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</si>
  <si>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</si>
  <si>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</si>
  <si>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</si>
  <si>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</si>
  <si>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</si>
  <si>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</si>
  <si>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</si>
  <si>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</si>
  <si>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</si>
  <si>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</si>
  <si>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</si>
  <si>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</si>
  <si>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</si>
  <si>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</si>
  <si>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</si>
  <si>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</si>
  <si>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</si>
  <si>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</si>
  <si>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</si>
  <si>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</si>
  <si>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</si>
  <si>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</si>
  <si>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</si>
  <si>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</si>
  <si>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</si>
  <si>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</si>
  <si>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</si>
  <si>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</si>
  <si>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</si>
  <si>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</si>
  <si>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</si>
  <si>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</si>
  <si>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</si>
  <si>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</si>
  <si>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</si>
  <si>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</si>
  <si>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</si>
  <si>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</si>
  <si>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</si>
  <si>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</si>
  <si>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</si>
  <si>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</si>
  <si>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</si>
  <si>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</si>
  <si>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</si>
  <si>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</si>
  <si>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</si>
  <si>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</si>
  <si>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</si>
  <si>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</si>
  <si>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</si>
  <si>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</si>
  <si>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</si>
  <si>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</si>
  <si>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</si>
  <si>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</si>
  <si>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</si>
  <si>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</si>
  <si>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</si>
  <si>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</si>
  <si>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</si>
  <si>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</si>
  <si>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</si>
  <si>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</si>
  <si>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</si>
  <si>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</si>
  <si>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</si>
  <si>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</si>
  <si>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</si>
  <si>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</si>
  <si>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</si>
  <si>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</si>
  <si>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</si>
  <si>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</si>
  <si>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</si>
  <si>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</si>
  <si>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</si>
  <si>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</si>
  <si>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</si>
  <si>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</si>
  <si>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</si>
  <si>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</si>
  <si>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</si>
  <si>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</si>
  <si>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</si>
  <si>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</si>
  <si>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</si>
  <si>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</si>
  <si>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</si>
  <si>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</si>
  <si>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</si>
  <si>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</si>
  <si>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</si>
  <si>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</si>
  <si>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</si>
  <si>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</si>
  <si>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</si>
  <si>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</si>
  <si>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</si>
  <si>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</si>
  <si>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</si>
  <si>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</si>
  <si>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</si>
  <si>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</si>
  <si>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</si>
  <si>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</si>
  <si>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</si>
  <si>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</si>
  <si>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</si>
  <si>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</si>
  <si>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</si>
  <si>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</si>
  <si>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</si>
  <si>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</si>
  <si>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</si>
  <si>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</si>
  <si>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</si>
  <si>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</si>
  <si>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</si>
  <si>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</si>
  <si>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</si>
  <si>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</si>
  <si>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</si>
  <si>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</si>
  <si>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</si>
  <si>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</si>
  <si>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</si>
  <si>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</si>
  <si>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</si>
  <si>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</si>
  <si>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</si>
  <si>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</si>
  <si>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</si>
  <si>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</si>
  <si>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</si>
  <si>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</si>
  <si>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</si>
  <si>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</si>
  <si>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</si>
  <si>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</si>
  <si>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</si>
  <si>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</si>
  <si>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</si>
  <si>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</si>
  <si>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</si>
  <si>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</si>
  <si>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</si>
  <si>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</si>
  <si>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</si>
  <si>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</si>
  <si>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</si>
  <si>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</si>
  <si>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</si>
  <si>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</si>
  <si>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</si>
  <si>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</si>
  <si>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</si>
  <si>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</si>
  <si>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</si>
  <si>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</si>
  <si>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</si>
  <si>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</si>
  <si>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</si>
  <si>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</si>
  <si>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</si>
  <si>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</si>
  <si>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</si>
  <si>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</si>
  <si>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</si>
  <si>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</si>
  <si>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</si>
  <si>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</si>
  <si>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</si>
  <si>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</si>
  <si>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</si>
  <si>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</si>
  <si>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</si>
  <si>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</si>
  <si>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</si>
  <si>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</si>
  <si>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</si>
  <si>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</si>
  <si>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</si>
  <si>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</si>
  <si>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</si>
  <si>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</si>
  <si>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</si>
  <si>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</si>
  <si>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</si>
  <si>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</si>
  <si>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</si>
  <si>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</si>
  <si>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</si>
  <si>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</si>
  <si>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</si>
  <si>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</si>
  <si>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</si>
  <si>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</si>
  <si>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</si>
  <si>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</si>
  <si>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</si>
  <si>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</si>
  <si>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</si>
  <si>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</si>
  <si>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</si>
  <si>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</si>
  <si>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</si>
  <si>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</si>
  <si>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</si>
  <si>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</si>
  <si>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</si>
  <si>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</si>
  <si>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</si>
  <si>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</si>
  <si>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</si>
  <si>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</si>
  <si>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</si>
  <si>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</si>
  <si>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</si>
  <si>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</si>
  <si>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</si>
  <si>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</si>
  <si>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</si>
  <si>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</si>
  <si>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</si>
  <si>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</si>
  <si>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</si>
  <si>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</si>
  <si>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</si>
  <si>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</si>
  <si>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</si>
  <si>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</si>
  <si>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</si>
  <si>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</si>
  <si>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</si>
  <si>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</si>
  <si>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</si>
  <si>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</si>
  <si>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</si>
  <si>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</si>
  <si>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</si>
  <si>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</si>
  <si>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</si>
  <si>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</si>
  <si>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</si>
  <si>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</si>
  <si>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</si>
  <si>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</si>
  <si>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</si>
  <si>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</si>
  <si>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</si>
  <si>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</si>
  <si>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</si>
  <si>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</si>
  <si>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</si>
  <si>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</si>
  <si>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</si>
  <si>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</si>
  <si>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</si>
  <si>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</si>
  <si>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</si>
  <si>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</si>
  <si>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</si>
  <si>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</si>
  <si>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</si>
  <si>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</si>
  <si>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</si>
  <si>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</si>
  <si>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</si>
  <si>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</si>
  <si>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</si>
  <si>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</si>
  <si>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</si>
  <si>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</si>
  <si>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</si>
  <si>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</si>
  <si>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</si>
  <si>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</si>
  <si>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</si>
  <si>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</si>
  <si>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</si>
  <si>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</si>
  <si>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</si>
  <si>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</si>
  <si>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</si>
  <si>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</si>
  <si>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</si>
  <si>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</si>
  <si>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</si>
  <si>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</si>
  <si>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</si>
  <si>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</si>
  <si>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</si>
  <si>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</si>
  <si>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</si>
  <si>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</si>
  <si>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</si>
  <si>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</si>
  <si>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</si>
  <si>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</si>
  <si>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</si>
  <si>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</si>
  <si>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</si>
  <si>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</si>
  <si>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</si>
  <si>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</si>
  <si>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</si>
  <si>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</si>
  <si>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</si>
  <si>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</si>
  <si>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</si>
  <si>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</si>
  <si>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</si>
  <si>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</si>
  <si>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</si>
  <si>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</si>
  <si>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</si>
  <si>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</si>
  <si>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</si>
  <si>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</si>
  <si>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</si>
  <si>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</si>
  <si>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</si>
  <si>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</si>
  <si>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</si>
  <si>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</si>
  <si>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</si>
  <si>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</si>
  <si>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</si>
  <si>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</si>
  <si>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</si>
  <si>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</si>
  <si>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</si>
  <si>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</si>
  <si>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</si>
  <si>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</si>
  <si>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</si>
  <si>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</si>
  <si>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</si>
  <si>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</si>
  <si>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</si>
  <si>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</si>
  <si>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</si>
  <si>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</si>
  <si>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</si>
  <si>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</si>
  <si>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</si>
  <si>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</si>
  <si>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</si>
  <si>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</si>
  <si>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</si>
  <si>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</si>
  <si>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</si>
  <si>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</si>
  <si>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</si>
  <si>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</si>
  <si>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</si>
  <si>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</si>
  <si>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</si>
  <si>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</si>
  <si>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</si>
  <si>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</si>
  <si>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</si>
  <si>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</si>
  <si>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</si>
  <si>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</si>
  <si>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</si>
  <si>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</si>
  <si>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</si>
  <si>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</si>
  <si>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</si>
  <si>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</si>
  <si>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</si>
  <si>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</si>
  <si>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</si>
  <si>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</si>
  <si>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</si>
  <si>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</si>
  <si>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</si>
  <si>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</si>
  <si>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</si>
  <si>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</si>
  <si>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</si>
  <si>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</si>
  <si>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</si>
  <si>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</si>
  <si>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</si>
  <si>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</si>
  <si>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</si>
  <si>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</si>
  <si>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</si>
  <si>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</si>
  <si>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</si>
  <si>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</si>
  <si>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</si>
  <si>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</si>
  <si>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</si>
  <si>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</si>
  <si>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</si>
  <si>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</si>
  <si>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</si>
  <si>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</si>
  <si>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</si>
  <si>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</si>
  <si>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</si>
  <si>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</si>
  <si>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</si>
  <si>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</si>
  <si>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</si>
  <si>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</si>
  <si>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</si>
  <si>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</si>
  <si>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</si>
  <si>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</si>
  <si>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</si>
  <si>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</si>
  <si>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</si>
  <si>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</si>
  <si>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</si>
  <si>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</si>
  <si>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</si>
  <si>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</si>
  <si>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</si>
  <si>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</si>
  <si>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</si>
  <si>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</si>
  <si>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</si>
  <si>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</si>
  <si>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</si>
  <si>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</si>
  <si>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</si>
  <si>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</si>
  <si>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</si>
  <si>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</si>
  <si>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</si>
  <si>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</si>
  <si>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</si>
  <si>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</si>
  <si>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</si>
  <si>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</si>
  <si>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</si>
  <si>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</si>
  <si>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</si>
  <si>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</si>
  <si>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</si>
  <si>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</si>
  <si>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</si>
  <si>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</si>
  <si>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</si>
  <si>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</si>
  <si>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</si>
  <si>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</si>
  <si>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</si>
  <si>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</si>
  <si>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</si>
  <si>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</si>
  <si>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</si>
  <si>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</si>
  <si>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</si>
  <si>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</si>
  <si>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</si>
  <si>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</si>
  <si>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</si>
  <si>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</si>
  <si>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</si>
  <si>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</si>
  <si>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</si>
  <si>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</si>
  <si>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</si>
  <si>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</si>
  <si>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</si>
  <si>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</si>
  <si>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</si>
  <si>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</si>
  <si>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</si>
  <si>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</si>
  <si>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</si>
  <si>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</si>
  <si>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</si>
  <si>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</si>
  <si>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</si>
  <si>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</si>
  <si>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</si>
  <si>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</si>
  <si>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</si>
  <si>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</si>
  <si>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</si>
  <si>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</si>
  <si>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</si>
  <si>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</si>
  <si>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</si>
  <si>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</si>
  <si>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</si>
  <si>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</si>
  <si>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</si>
  <si>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</si>
  <si>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</si>
  <si>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</si>
  <si>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</si>
  <si>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</si>
  <si>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</si>
  <si>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</si>
  <si>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</si>
  <si>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</si>
  <si>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</si>
  <si>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</si>
  <si>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</si>
  <si>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</si>
  <si>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</si>
  <si>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</si>
  <si>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</si>
  <si>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</si>
  <si>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</si>
  <si>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</si>
  <si>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</si>
  <si>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</si>
  <si>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</si>
  <si>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</si>
  <si>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</si>
  <si>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</si>
  <si>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</si>
  <si>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</si>
  <si>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</si>
  <si>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</si>
  <si>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</si>
  <si>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</si>
  <si>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</si>
  <si>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</si>
  <si>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</si>
  <si>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</si>
  <si>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</si>
  <si>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</si>
  <si>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</si>
  <si>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</si>
  <si>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</si>
  <si>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</si>
  <si>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</si>
  <si>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</si>
  <si>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</si>
  <si>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</si>
  <si>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</si>
  <si>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</si>
  <si>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</si>
  <si>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</si>
  <si>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</si>
  <si>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</si>
  <si>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</si>
  <si>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</si>
  <si>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</si>
  <si>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</si>
  <si>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</si>
  <si>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</si>
  <si>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</si>
  <si>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</si>
  <si>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</si>
  <si>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</si>
  <si>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</si>
  <si>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</si>
  <si>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</si>
  <si>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</si>
  <si>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</si>
  <si>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</si>
  <si>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</si>
  <si>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</si>
  <si>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</si>
  <si>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</si>
  <si>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</si>
  <si>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</si>
  <si>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</si>
  <si>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</si>
  <si>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</si>
  <si>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</si>
  <si>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</si>
  <si>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</si>
  <si>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</si>
  <si>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</si>
  <si>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</si>
  <si>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</si>
  <si>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</si>
  <si>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</si>
  <si>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</si>
  <si>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</si>
  <si>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</si>
  <si>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</si>
  <si>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</si>
  <si>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</si>
  <si>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</si>
  <si>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</si>
  <si>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</si>
  <si>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</si>
  <si>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</si>
  <si>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</si>
  <si>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</si>
  <si>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</si>
  <si>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</si>
  <si>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</si>
  <si>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</si>
  <si>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</si>
  <si>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</si>
  <si>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</si>
  <si>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</si>
  <si>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</si>
  <si>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</si>
  <si>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</si>
  <si>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</si>
  <si>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</si>
  <si>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</si>
  <si>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</si>
  <si>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</si>
  <si>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</si>
  <si>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</si>
  <si>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</si>
  <si>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</si>
  <si>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</si>
  <si>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</si>
  <si>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</si>
  <si>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</si>
  <si>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</si>
  <si>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</si>
  <si>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</si>
  <si>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</si>
  <si>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</si>
  <si>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</si>
  <si>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</si>
  <si>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</si>
  <si>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</si>
  <si>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</si>
  <si>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</si>
  <si>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</si>
  <si>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</si>
  <si>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</si>
  <si>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</si>
  <si>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</si>
  <si>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</si>
  <si>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</si>
  <si>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</si>
  <si>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</si>
  <si>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</si>
  <si>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</si>
  <si>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</si>
  <si>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</si>
  <si>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</si>
  <si>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</si>
  <si>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</si>
  <si>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</si>
  <si>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</si>
  <si>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</si>
  <si>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</si>
  <si>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</si>
  <si>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</si>
  <si>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</si>
  <si>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</si>
  <si>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</si>
  <si>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</si>
  <si>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</si>
  <si>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</si>
  <si>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</si>
  <si>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</si>
  <si>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</si>
  <si>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</si>
  <si>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</si>
  <si>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</si>
  <si>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</si>
  <si>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</si>
  <si>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</si>
  <si>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</si>
  <si>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</si>
  <si>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</si>
  <si>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</si>
  <si>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</si>
  <si>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</si>
  <si>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</si>
  <si>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</si>
  <si>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</si>
  <si>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</si>
  <si>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</si>
  <si>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</si>
  <si>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</si>
  <si>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</si>
  <si>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</si>
  <si>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</si>
  <si>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</si>
  <si>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</si>
  <si>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</si>
  <si>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</si>
  <si>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</si>
  <si>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</si>
  <si>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</si>
  <si>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</si>
  <si>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</si>
  <si>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</si>
  <si>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</si>
  <si>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</si>
  <si>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</si>
  <si>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</si>
  <si>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</si>
  <si>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</si>
  <si>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</si>
  <si>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</si>
  <si>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</si>
  <si>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</si>
  <si>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</si>
  <si>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</si>
  <si>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</si>
  <si>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</si>
  <si>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</si>
  <si>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</si>
  <si>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</si>
  <si>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</si>
  <si>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</si>
  <si>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</si>
  <si>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</si>
  <si>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</si>
  <si>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</si>
  <si>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</si>
  <si>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</si>
  <si>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</si>
  <si>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</si>
  <si>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</si>
  <si>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</si>
  <si>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</si>
  <si>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</si>
  <si>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</si>
  <si>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</si>
  <si>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</si>
  <si>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</si>
  <si>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</si>
  <si>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</si>
  <si>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</si>
  <si>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</si>
  <si>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</si>
  <si>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</si>
  <si>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</si>
  <si>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</si>
  <si>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</si>
  <si>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</si>
  <si>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</si>
  <si>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</si>
  <si>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</si>
  <si>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</si>
  <si>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</si>
  <si>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</si>
  <si>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</si>
  <si>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</si>
  <si>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</si>
  <si>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</si>
  <si>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</si>
  <si>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</si>
  <si>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</si>
  <si>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</si>
  <si>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</si>
  <si>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</si>
  <si>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</si>
  <si>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</si>
  <si>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</si>
  <si>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</si>
  <si>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</si>
  <si>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</si>
  <si>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</si>
  <si>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</si>
  <si>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</si>
  <si>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</si>
  <si>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</si>
  <si>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</si>
  <si>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</si>
  <si>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</si>
  <si>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</si>
  <si>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</si>
  <si>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</si>
  <si>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</si>
  <si>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</si>
  <si>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</si>
  <si>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</si>
  <si>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</si>
  <si>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</si>
  <si>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</si>
  <si>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</si>
  <si>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</si>
  <si>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</si>
  <si>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</si>
  <si>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</si>
  <si>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</si>
  <si>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</si>
  <si>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</si>
  <si>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</si>
  <si>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</si>
  <si>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</si>
  <si>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</si>
  <si>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</si>
  <si>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</si>
  <si>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</si>
  <si>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</si>
  <si>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</si>
  <si>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</si>
  <si>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</si>
  <si>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</si>
  <si>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</si>
  <si>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</si>
  <si>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</si>
  <si>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</si>
  <si>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</si>
  <si>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</si>
  <si>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</si>
  <si>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</si>
  <si>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</si>
  <si>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</si>
  <si>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</si>
  <si>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</si>
  <si>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</si>
  <si>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</si>
  <si>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</si>
  <si>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</si>
  <si>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</si>
  <si>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</si>
  <si>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</si>
  <si>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</si>
  <si>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</si>
  <si>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</si>
  <si>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</si>
  <si>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</si>
  <si>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</si>
  <si>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</si>
  <si>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</si>
  <si>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</si>
  <si>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</si>
  <si>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</si>
  <si>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</si>
  <si>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</si>
  <si>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</si>
  <si>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</si>
  <si>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</si>
  <si>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</si>
  <si>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</si>
  <si>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</si>
  <si>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</si>
  <si>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</si>
  <si>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</si>
  <si>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</si>
  <si>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</si>
  <si>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</si>
  <si>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</si>
  <si>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</si>
  <si>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</si>
  <si>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</si>
  <si>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</si>
  <si>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</si>
  <si>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</si>
  <si>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</si>
  <si>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</si>
  <si>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</si>
  <si>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</si>
  <si>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</si>
  <si>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</si>
  <si>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</si>
  <si>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</si>
  <si>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</si>
  <si>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</si>
  <si>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</si>
  <si>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</si>
  <si>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</si>
  <si>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</si>
  <si>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</si>
  <si>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</si>
  <si>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</si>
  <si>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</si>
  <si>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</si>
  <si>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</si>
  <si>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</si>
  <si>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</si>
  <si>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</si>
  <si>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</si>
  <si>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</si>
  <si>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</si>
  <si>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</si>
  <si>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</si>
  <si>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</si>
  <si>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</si>
  <si>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</si>
  <si>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</si>
  <si>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</si>
  <si>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</si>
  <si>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</si>
  <si>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</si>
  <si>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</si>
  <si>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</si>
  <si>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</si>
  <si>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</si>
  <si>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</si>
  <si>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</si>
  <si>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</si>
  <si>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</si>
  <si>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</si>
  <si>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</si>
  <si>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</si>
  <si>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</si>
  <si>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</si>
  <si>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</si>
  <si>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</si>
  <si>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</si>
  <si>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</si>
  <si>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</si>
  <si>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</si>
  <si>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</si>
  <si>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</si>
  <si>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</si>
  <si>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</si>
  <si>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</si>
  <si>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</si>
  <si>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</si>
  <si>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</si>
  <si>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</si>
  <si>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</si>
  <si>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</si>
  <si>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</si>
  <si>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</si>
  <si>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</si>
  <si>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</si>
  <si>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</si>
  <si>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</si>
  <si>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</si>
  <si>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</si>
  <si>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</si>
  <si>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</si>
  <si>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</si>
  <si>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</si>
  <si>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</si>
  <si>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</si>
  <si>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</si>
  <si>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</si>
  <si>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</si>
  <si>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</si>
  <si>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</si>
  <si>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</si>
  <si>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</si>
  <si>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</si>
  <si>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</si>
  <si>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</si>
  <si>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</si>
  <si>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</si>
  <si>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</si>
  <si>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</si>
  <si>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</si>
  <si>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</si>
  <si>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</si>
  <si>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</si>
  <si>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</si>
  <si>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</si>
  <si>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</si>
  <si>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</si>
  <si>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</si>
  <si>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</si>
  <si>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</si>
  <si>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</si>
  <si>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</si>
  <si>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</si>
  <si>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</si>
  <si>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</si>
  <si>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</si>
  <si>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</si>
  <si>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</si>
  <si>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</si>
  <si>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</si>
  <si>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</si>
  <si>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</si>
  <si>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</si>
  <si>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</si>
  <si>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</si>
  <si>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</si>
  <si>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</si>
  <si>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</si>
  <si>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</si>
  <si>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</si>
  <si>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</si>
  <si>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</si>
  <si>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</si>
  <si>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</si>
  <si>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</si>
  <si>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</si>
  <si>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</si>
  <si>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</si>
  <si>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</si>
  <si>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</si>
  <si>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</si>
  <si>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</si>
  <si>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</si>
  <si>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</si>
  <si>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</si>
  <si>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</si>
  <si>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</si>
  <si>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</si>
  <si>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</si>
  <si>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</si>
  <si>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</si>
  <si>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</si>
  <si>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</si>
  <si>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</si>
  <si>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</si>
  <si>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</si>
  <si>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</si>
  <si>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</si>
  <si>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</si>
  <si>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</si>
  <si>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</si>
  <si>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</si>
  <si>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</si>
  <si>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</si>
  <si>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</si>
  <si>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</si>
  <si>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</si>
  <si>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</si>
  <si>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</si>
  <si>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</si>
  <si>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</si>
  <si>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</si>
  <si>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</si>
  <si>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</si>
  <si>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</si>
  <si>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</si>
  <si>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</si>
  <si>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</si>
  <si>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</si>
  <si>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</si>
  <si>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</si>
  <si>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</si>
  <si>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</si>
  <si>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</si>
  <si>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</si>
  <si>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</si>
  <si>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</si>
  <si>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</si>
  <si>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</si>
  <si>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</si>
  <si>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</si>
  <si>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</si>
  <si>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</si>
  <si>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</si>
  <si>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</si>
  <si>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</si>
  <si>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</si>
  <si>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</si>
  <si>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</si>
  <si>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</si>
  <si>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</si>
  <si>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</si>
  <si>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</si>
  <si>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</si>
  <si>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</si>
  <si>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</si>
  <si>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</si>
  <si>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</si>
  <si>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</si>
  <si>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</si>
  <si>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</si>
  <si>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</si>
  <si>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</si>
  <si>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</si>
  <si>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</si>
  <si>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</si>
  <si>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</si>
  <si>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</si>
  <si>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</si>
  <si>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</si>
  <si>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</si>
  <si>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</si>
  <si>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</si>
  <si>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</si>
  <si>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</si>
  <si>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</si>
  <si>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</si>
  <si>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</si>
  <si>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</si>
  <si>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</si>
  <si>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</si>
  <si>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</si>
  <si>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</si>
  <si>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</si>
  <si>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</si>
  <si>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</si>
  <si>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</si>
  <si>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</si>
  <si>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</si>
  <si>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</si>
  <si>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</si>
  <si>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</si>
  <si>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</si>
  <si>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</si>
  <si>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</si>
  <si>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</si>
  <si>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</si>
  <si>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</si>
  <si>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</si>
  <si>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</si>
  <si>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</si>
  <si>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</si>
  <si>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</si>
  <si>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</si>
  <si>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</si>
  <si>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</si>
  <si>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</si>
  <si>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</si>
  <si>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</si>
  <si>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</si>
  <si>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</si>
  <si>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</si>
  <si>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</si>
  <si>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</si>
  <si>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</si>
  <si>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</si>
  <si>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</si>
  <si>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</si>
  <si>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</si>
  <si>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</si>
  <si>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</si>
  <si>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</si>
  <si>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</si>
  <si>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</si>
  <si>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</si>
  <si>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</si>
  <si>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</si>
  <si>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</si>
  <si>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</si>
  <si>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</si>
  <si>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</si>
  <si>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</si>
  <si>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</si>
  <si>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</si>
  <si>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</si>
  <si>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</si>
  <si>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</si>
  <si>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</si>
  <si>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</si>
  <si>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</si>
  <si>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</si>
  <si>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</si>
  <si>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</si>
  <si>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</si>
  <si>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</si>
  <si>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</si>
  <si>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</si>
  <si>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</si>
  <si>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</si>
  <si>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</si>
  <si>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</si>
  <si>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</si>
  <si>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</si>
  <si>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</si>
  <si>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</si>
  <si>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</si>
  <si>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</si>
  <si>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</si>
  <si>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</si>
  <si>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</si>
  <si>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</si>
  <si>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</si>
  <si>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</si>
  <si>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</si>
  <si>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</si>
  <si>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</si>
  <si>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</si>
  <si>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</si>
  <si>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</si>
  <si>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</si>
  <si>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</si>
  <si>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</si>
  <si>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</si>
  <si>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</si>
  <si>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</si>
  <si>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</si>
  <si>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</si>
  <si>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</si>
  <si>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</si>
  <si>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</si>
  <si>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</si>
  <si>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</si>
  <si>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</si>
  <si>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</si>
  <si>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</si>
  <si>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</si>
  <si>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</si>
  <si>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</si>
  <si>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</si>
  <si>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</si>
  <si>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</si>
  <si>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</si>
  <si>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</si>
  <si>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</si>
  <si>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</si>
  <si>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</si>
  <si>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</si>
  <si>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</si>
  <si>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</si>
  <si>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</si>
  <si>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</si>
  <si>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</si>
  <si>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</si>
  <si>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</si>
  <si>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</si>
  <si>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</si>
  <si>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</si>
  <si>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</si>
  <si>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</si>
  <si>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</si>
  <si>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</si>
  <si>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</si>
  <si>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</si>
  <si>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</si>
  <si>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</si>
  <si>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</si>
  <si>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</si>
  <si>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</si>
  <si>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</si>
  <si>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</si>
  <si>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</si>
  <si>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</si>
  <si>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</si>
  <si>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</si>
  <si>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</si>
  <si>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</si>
  <si>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</si>
  <si>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</si>
  <si>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</si>
  <si>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</si>
  <si>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</si>
  <si>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</si>
  <si>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</si>
  <si>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</si>
  <si>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</si>
  <si>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</si>
  <si>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</si>
  <si>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</si>
  <si>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</si>
  <si>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</si>
  <si>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</si>
  <si>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</si>
  <si>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</si>
  <si>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</si>
  <si>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</si>
  <si>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</si>
  <si>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</si>
  <si>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</si>
  <si>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</si>
  <si>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</si>
  <si>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</si>
  <si>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</si>
  <si>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</si>
  <si>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</si>
  <si>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</si>
  <si>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</si>
  <si>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</si>
  <si>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</si>
  <si>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</si>
  <si>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</si>
  <si>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</si>
  <si>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</si>
  <si>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</si>
  <si>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</si>
  <si>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</si>
  <si>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</si>
  <si>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</si>
  <si>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</si>
  <si>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</si>
  <si>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</si>
  <si>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</si>
  <si>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</si>
  <si>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</si>
  <si>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</si>
  <si>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</si>
  <si>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</si>
  <si>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</si>
  <si>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</si>
  <si>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</si>
  <si>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</si>
  <si>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</si>
  <si>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</si>
  <si>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</si>
  <si>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</si>
  <si>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</si>
  <si>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</si>
  <si>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</si>
  <si>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</si>
  <si>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</si>
  <si>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</si>
  <si>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</si>
  <si>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</si>
  <si>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</si>
  <si>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</si>
  <si>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</si>
  <si>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</si>
  <si>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</si>
  <si>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</si>
  <si>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</si>
  <si>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</si>
  <si>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</si>
  <si>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</si>
  <si>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</si>
  <si>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</si>
  <si>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</si>
  <si>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</si>
  <si>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</si>
  <si>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</si>
  <si>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</si>
  <si>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</si>
  <si>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</si>
  <si>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</si>
  <si>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</si>
  <si>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</si>
  <si>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</si>
  <si>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</si>
  <si>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</si>
  <si>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</si>
  <si>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</si>
  <si>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</si>
  <si>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</si>
  <si>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</si>
  <si>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</si>
  <si>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</si>
  <si>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</si>
  <si>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</si>
  <si>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</si>
  <si>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</si>
  <si>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</si>
  <si>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</si>
  <si>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</si>
  <si>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</si>
  <si>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</si>
  <si>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</si>
  <si>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</si>
  <si>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</si>
  <si>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</si>
  <si>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</si>
  <si>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</si>
  <si>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</si>
  <si>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</si>
  <si>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</si>
  <si>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</si>
  <si>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</si>
  <si>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</si>
  <si>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</si>
  <si>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</si>
  <si>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</si>
  <si>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</si>
  <si>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</si>
  <si>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</si>
  <si>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</si>
  <si>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</si>
  <si>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</si>
  <si>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</si>
  <si>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</si>
  <si>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</si>
  <si>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</si>
  <si>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</si>
  <si>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</si>
  <si>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</si>
  <si>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</si>
  <si>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</si>
  <si>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</si>
  <si>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</si>
  <si>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</si>
  <si>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</si>
  <si>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</si>
  <si>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</si>
  <si>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</si>
  <si>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</si>
  <si>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</si>
  <si>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</si>
  <si>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</si>
  <si>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</si>
  <si>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</si>
  <si>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</si>
  <si>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</si>
  <si>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</si>
  <si>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</si>
  <si>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</si>
  <si>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</si>
  <si>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</si>
  <si>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</si>
  <si>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</si>
  <si>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</si>
  <si>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</si>
  <si>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</si>
  <si>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</si>
  <si>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</si>
  <si>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</si>
  <si>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</si>
  <si>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</si>
  <si>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</si>
  <si>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</si>
  <si>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</si>
  <si>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</si>
  <si>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</si>
  <si>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</si>
  <si>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</si>
  <si>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</si>
  <si>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</si>
  <si>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</si>
  <si>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</si>
  <si>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</si>
  <si>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</si>
  <si>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</si>
  <si>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</si>
  <si>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</si>
  <si>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</si>
  <si>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</si>
  <si>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</si>
  <si>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</si>
  <si>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</si>
  <si>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</si>
  <si>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</si>
  <si>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</si>
  <si>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</si>
  <si>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</si>
  <si>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</si>
  <si>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</si>
  <si>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</si>
  <si>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</si>
  <si>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</si>
  <si>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</si>
  <si>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</si>
  <si>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</si>
  <si>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</si>
  <si>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</si>
  <si>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</si>
  <si>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</si>
  <si>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</si>
  <si>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</si>
  <si>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</si>
  <si>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</si>
  <si>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</si>
  <si>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</si>
  <si>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</si>
  <si>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</si>
  <si>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</si>
  <si>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</si>
  <si>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</si>
  <si>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</si>
  <si>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</si>
  <si>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</si>
  <si>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</si>
  <si>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</si>
  <si>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</si>
  <si>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</si>
  <si>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</si>
  <si>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</si>
  <si>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</si>
  <si>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</si>
  <si>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</si>
  <si>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</si>
  <si>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</si>
  <si>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</si>
  <si>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</si>
  <si>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</si>
  <si>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</si>
  <si>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</si>
  <si>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</si>
  <si>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</si>
  <si>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</si>
  <si>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</si>
  <si>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</si>
  <si>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</si>
  <si>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</si>
  <si>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</si>
  <si>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</si>
  <si>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</si>
  <si>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</si>
  <si>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</si>
  <si>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</si>
  <si>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</si>
  <si>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</si>
  <si>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</si>
  <si>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</si>
  <si>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</si>
  <si>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</si>
  <si>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</si>
  <si>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</si>
  <si>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</si>
  <si>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</si>
  <si>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</si>
  <si>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</si>
  <si>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</si>
  <si>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</si>
  <si>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</si>
  <si>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</si>
  <si>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</si>
  <si>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</si>
  <si>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</si>
  <si>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</si>
  <si>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</si>
  <si>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</si>
  <si>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</si>
  <si>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</si>
  <si>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</si>
  <si>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</si>
  <si>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</si>
  <si>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</si>
  <si>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</si>
  <si>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</si>
  <si>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</si>
  <si>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</si>
  <si>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</si>
  <si>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</si>
  <si>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</si>
  <si>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</si>
  <si>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</si>
  <si>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</si>
  <si>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</si>
  <si>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</si>
  <si>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</si>
  <si>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</si>
  <si>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</si>
  <si>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</si>
  <si>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</si>
  <si>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</si>
  <si>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</si>
  <si>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</si>
  <si>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</si>
  <si>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</si>
  <si>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</si>
  <si>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</si>
  <si>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</si>
  <si>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</si>
  <si>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</si>
  <si>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</si>
  <si>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</si>
  <si>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</si>
  <si>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</si>
  <si>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</si>
  <si>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</si>
  <si>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</si>
  <si>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</si>
  <si>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</si>
  <si>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</si>
  <si>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</si>
  <si>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</si>
  <si>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</si>
  <si>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</si>
  <si>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</si>
  <si>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</si>
  <si>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</si>
  <si>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</si>
  <si>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</si>
  <si>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</si>
  <si>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</si>
  <si>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</si>
  <si>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</si>
  <si>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</si>
  <si>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</si>
  <si>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</si>
  <si>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</si>
  <si>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</si>
  <si>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</si>
  <si>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</si>
  <si>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</si>
  <si>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</si>
  <si>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</si>
  <si>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</si>
  <si>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</si>
  <si>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</si>
  <si>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</si>
  <si>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</si>
  <si>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</si>
  <si>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</si>
  <si>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</si>
  <si>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</si>
  <si>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</si>
  <si>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</si>
  <si>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</si>
  <si>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</si>
  <si>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</si>
  <si>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</si>
  <si>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</si>
  <si>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</si>
  <si>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</si>
  <si>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</si>
  <si>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</si>
  <si>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</si>
  <si>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</si>
  <si>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</si>
  <si>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</si>
  <si>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</si>
  <si>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</si>
  <si>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</si>
  <si>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</si>
  <si>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</si>
  <si>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</si>
  <si>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</si>
  <si>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</si>
  <si>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</si>
  <si>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</si>
  <si>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</si>
  <si>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</si>
  <si>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</si>
  <si>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</si>
  <si>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</si>
  <si>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</si>
  <si>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</si>
  <si>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</si>
  <si>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</si>
  <si>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</si>
  <si>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</si>
  <si>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</si>
  <si>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</si>
  <si>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</si>
  <si>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</si>
  <si>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</si>
  <si>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</si>
  <si>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</si>
  <si>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</si>
  <si>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</si>
  <si>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</si>
  <si>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</si>
  <si>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</si>
  <si>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</si>
  <si>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</si>
  <si>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</si>
  <si>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</si>
  <si>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</si>
  <si>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</si>
  <si>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</si>
  <si>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</si>
  <si>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</si>
  <si>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</si>
  <si>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</si>
  <si>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</si>
  <si>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</si>
  <si>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</si>
  <si>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</si>
  <si>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</si>
  <si>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</si>
  <si>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</si>
  <si>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</si>
  <si>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</si>
  <si>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</si>
  <si>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</si>
  <si>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</si>
  <si>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</si>
  <si>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</si>
  <si>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</si>
  <si>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</si>
  <si>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</si>
  <si>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</si>
  <si>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</si>
  <si>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</si>
  <si>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</si>
  <si>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</si>
  <si>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</si>
  <si>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</si>
  <si>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</si>
  <si>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</si>
  <si>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</si>
  <si>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</si>
  <si>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</si>
  <si>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</si>
  <si>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</si>
  <si>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</si>
  <si>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</si>
  <si>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</si>
  <si>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</si>
  <si>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</si>
  <si>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</si>
  <si>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</si>
  <si>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</si>
  <si>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</si>
  <si>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</si>
  <si>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</si>
  <si>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</si>
  <si>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</si>
  <si>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</si>
  <si>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</si>
  <si>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</si>
  <si>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</si>
  <si>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</si>
  <si>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</si>
  <si>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</si>
  <si>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</si>
  <si>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</si>
  <si>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</si>
  <si>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</si>
  <si>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</si>
  <si>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</si>
  <si>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</si>
  <si>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</si>
  <si>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</si>
  <si>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</si>
  <si>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</si>
  <si>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</si>
  <si>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</si>
  <si>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</si>
  <si>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</si>
  <si>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</si>
  <si>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</si>
  <si>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</si>
  <si>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</si>
  <si>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</si>
  <si>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</si>
  <si>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</si>
  <si>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</si>
  <si>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</si>
  <si>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</si>
  <si>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</si>
  <si>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</si>
  <si>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</si>
  <si>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</si>
  <si>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</si>
  <si>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</si>
  <si>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</si>
  <si>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</si>
  <si>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</si>
  <si>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</si>
  <si>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</si>
  <si>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</si>
  <si>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</si>
  <si>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</si>
  <si>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</si>
  <si>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</si>
  <si>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</si>
  <si>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</si>
  <si>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</si>
  <si>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</si>
  <si>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</si>
  <si>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</si>
  <si>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</si>
  <si>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</si>
  <si>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</si>
  <si>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</si>
  <si>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</si>
  <si>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</si>
  <si>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</si>
  <si>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</si>
  <si>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</si>
  <si>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</si>
  <si>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</si>
  <si>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</si>
  <si>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</si>
  <si>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</si>
  <si>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</si>
  <si>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</si>
  <si>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</si>
  <si>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</si>
  <si>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</si>
  <si>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</si>
  <si>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</si>
  <si>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</si>
  <si>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</si>
  <si>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</si>
  <si>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</si>
  <si>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</si>
  <si>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</si>
  <si>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</si>
  <si>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</si>
  <si>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</si>
  <si>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</si>
  <si>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</si>
  <si>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</si>
  <si>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</si>
  <si>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</si>
  <si>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</si>
  <si>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</si>
  <si>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</si>
  <si>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</si>
  <si>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</si>
  <si>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</si>
  <si>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</si>
  <si>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</si>
  <si>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</si>
  <si>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</si>
  <si>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</si>
  <si>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</si>
  <si>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</si>
  <si>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</si>
  <si>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</si>
  <si>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</si>
  <si>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</si>
  <si>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</si>
  <si>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</si>
  <si>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</si>
  <si>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</si>
  <si>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</si>
  <si>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</si>
  <si>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</si>
  <si>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</si>
  <si>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</si>
  <si>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</si>
  <si>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</si>
  <si>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</si>
  <si>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</si>
  <si>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</si>
  <si>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</si>
  <si>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</si>
  <si>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</si>
  <si>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</si>
  <si>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</si>
  <si>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</si>
  <si>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</si>
  <si>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</si>
  <si>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</si>
  <si>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</si>
  <si>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</si>
  <si>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</si>
  <si>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</si>
  <si>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</si>
  <si>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</si>
  <si>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</si>
  <si>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</si>
  <si>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</si>
  <si>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</si>
  <si>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</si>
  <si>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</si>
  <si>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</si>
  <si>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</si>
  <si>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</si>
  <si>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</si>
  <si>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</si>
  <si>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</si>
  <si>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</si>
  <si>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</si>
  <si>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</si>
  <si>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</si>
  <si>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</si>
  <si>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</si>
  <si>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</si>
  <si>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</si>
  <si>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</si>
  <si>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</si>
  <si>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</si>
  <si>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</si>
  <si>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</si>
  <si>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</si>
  <si>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</si>
  <si>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</si>
  <si>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</si>
  <si>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</si>
  <si>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</si>
  <si>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</si>
  <si>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</si>
  <si>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</si>
  <si>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</si>
  <si>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</si>
  <si>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</si>
  <si>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</si>
  <si>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</si>
  <si>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</si>
  <si>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</si>
  <si>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</si>
  <si>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</si>
  <si>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</si>
  <si>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</si>
  <si>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</si>
  <si>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</si>
  <si>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</si>
  <si>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</si>
  <si>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</si>
  <si>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</si>
  <si>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</si>
  <si>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</si>
  <si>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</si>
  <si>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</si>
  <si>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</si>
  <si>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</si>
  <si>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</si>
  <si>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</si>
  <si>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</si>
  <si>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</si>
  <si>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</si>
  <si>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</si>
  <si>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</si>
  <si>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</si>
  <si>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</si>
  <si>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</si>
  <si>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</si>
  <si>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</si>
  <si>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</si>
  <si>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</si>
  <si>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</si>
  <si>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</si>
  <si>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</si>
  <si>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</si>
  <si>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</si>
  <si>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</si>
  <si>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</si>
  <si>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</si>
  <si>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</si>
  <si>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</si>
  <si>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</si>
  <si>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</si>
  <si>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</si>
  <si>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</si>
  <si>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</si>
  <si>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</si>
  <si>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</si>
  <si>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</si>
  <si>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</si>
  <si>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</si>
  <si>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</si>
  <si>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</si>
  <si>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</si>
  <si>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</si>
  <si>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</si>
  <si>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</si>
  <si>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</si>
  <si>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</si>
  <si>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</si>
  <si>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</si>
  <si>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</si>
  <si>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</si>
  <si>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</si>
  <si>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</si>
  <si>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</si>
  <si>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</si>
  <si>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</si>
  <si>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</si>
  <si>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</si>
  <si>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</si>
  <si>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</si>
  <si>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</si>
  <si>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</si>
  <si>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</si>
  <si>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</si>
  <si>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</si>
  <si>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</si>
  <si>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</si>
  <si>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</si>
  <si>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</si>
  <si>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</si>
  <si>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</si>
  <si>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</si>
  <si>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</si>
  <si>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</si>
  <si>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</si>
  <si>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</si>
  <si>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</si>
  <si>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</si>
  <si>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</si>
  <si>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</si>
  <si>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</si>
  <si>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</si>
  <si>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</si>
  <si>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</si>
  <si>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</si>
  <si>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</si>
  <si>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</si>
  <si>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</si>
  <si>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</si>
  <si>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</si>
  <si>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</si>
  <si>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</si>
  <si>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</si>
  <si>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</si>
  <si>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</si>
  <si>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</si>
  <si>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</si>
  <si>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</si>
  <si>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</si>
  <si>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</si>
  <si>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</si>
  <si>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</si>
  <si>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</si>
  <si>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</si>
  <si>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</si>
  <si>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</si>
  <si>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</si>
  <si>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</si>
  <si>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</si>
  <si>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</si>
  <si>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</si>
  <si>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</si>
  <si>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</si>
  <si>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</si>
  <si>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</si>
  <si>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</si>
  <si>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</si>
  <si>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</si>
  <si>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</si>
  <si>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</si>
  <si>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</si>
  <si>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</si>
  <si>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</si>
  <si>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</si>
  <si>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</si>
  <si>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</si>
  <si>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</si>
  <si>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</si>
  <si>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</si>
  <si>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</si>
  <si>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</si>
  <si>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</si>
  <si>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</si>
  <si>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</si>
  <si>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</si>
  <si>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</si>
  <si>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</si>
  <si>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</si>
  <si>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</si>
  <si>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</si>
  <si>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</si>
  <si>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</si>
  <si>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</si>
  <si>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</si>
  <si>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</si>
  <si>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</si>
  <si>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</si>
  <si>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</si>
  <si>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</si>
  <si>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</si>
  <si>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</si>
  <si>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</si>
  <si>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</si>
  <si>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</si>
  <si>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</si>
  <si>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</si>
  <si>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</si>
  <si>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</si>
  <si>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</si>
  <si>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</si>
  <si>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</si>
  <si>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</si>
  <si>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</si>
  <si>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</si>
  <si>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</si>
  <si>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</si>
  <si>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</si>
  <si>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</si>
  <si>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</si>
  <si>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</si>
  <si>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</si>
  <si>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</si>
  <si>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</si>
  <si>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</si>
  <si>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</si>
  <si>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</si>
  <si>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</si>
  <si>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</si>
  <si>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</si>
  <si>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</si>
  <si>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</si>
  <si>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</si>
  <si>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</si>
  <si>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</si>
  <si>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</si>
  <si>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</si>
  <si>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</si>
  <si>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</si>
  <si>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</si>
  <si>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</si>
  <si>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</si>
  <si>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</si>
  <si>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</si>
  <si>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</si>
  <si>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</si>
  <si>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</si>
  <si>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</si>
  <si>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</si>
  <si>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</si>
  <si>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</si>
  <si>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</si>
  <si>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</si>
  <si>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</si>
  <si>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</si>
  <si>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</si>
  <si>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</si>
  <si>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</si>
  <si>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</si>
  <si>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</si>
  <si>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</si>
  <si>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</si>
  <si>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</si>
  <si>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</si>
  <si>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</si>
  <si>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</si>
  <si>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</si>
  <si>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</si>
  <si>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</si>
  <si>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</si>
  <si>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</si>
  <si>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</si>
  <si>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</si>
  <si>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</si>
  <si>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</si>
  <si>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</si>
  <si>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</si>
  <si>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</si>
  <si>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</si>
  <si>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</si>
  <si>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</si>
  <si>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</si>
  <si>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</si>
  <si>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</si>
  <si>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</si>
  <si>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</si>
  <si>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</si>
  <si>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</si>
  <si>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</si>
  <si>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</si>
  <si>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</si>
  <si>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</si>
  <si>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</si>
  <si>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</si>
  <si>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</si>
  <si>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</si>
  <si>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</si>
  <si>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</si>
  <si>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</si>
  <si>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</si>
  <si>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</si>
  <si>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</si>
  <si>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</si>
  <si>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</si>
  <si>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</si>
  <si>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</si>
  <si>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</si>
  <si>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</si>
  <si>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</si>
  <si>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</si>
  <si>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</si>
  <si>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</si>
  <si>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</si>
  <si>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</si>
  <si>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</si>
  <si>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</si>
  <si>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</si>
  <si>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</si>
  <si>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</si>
  <si>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</si>
  <si>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</si>
  <si>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</si>
  <si>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</si>
  <si>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</si>
  <si>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</si>
  <si>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</si>
  <si>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</si>
  <si>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</si>
  <si>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</si>
  <si>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</si>
  <si>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</si>
  <si>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</si>
  <si>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</si>
  <si>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</si>
  <si>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</si>
  <si>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</si>
  <si>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</si>
  <si>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</si>
  <si>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</si>
  <si>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</si>
  <si>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</si>
  <si>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</si>
  <si>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</si>
  <si>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</si>
  <si>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</si>
  <si>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</si>
  <si>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</si>
  <si>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</si>
  <si>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</si>
  <si>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</si>
  <si>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</si>
  <si>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</si>
  <si>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</si>
  <si>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</si>
  <si>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</si>
  <si>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</si>
  <si>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</si>
  <si>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</si>
  <si>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</si>
  <si>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</si>
  <si>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</si>
  <si>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</si>
  <si>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</si>
  <si>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</si>
  <si>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</si>
  <si>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</si>
  <si>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</si>
  <si>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</si>
  <si>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</si>
  <si>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</si>
  <si>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</si>
  <si>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</si>
  <si>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</si>
  <si>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</si>
  <si>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</si>
  <si>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</si>
  <si>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</si>
  <si>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</si>
  <si>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</si>
  <si>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</si>
  <si>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</si>
  <si>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</si>
  <si>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</si>
  <si>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</si>
  <si>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</si>
  <si>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</si>
  <si>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</si>
  <si>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</si>
  <si>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</si>
  <si>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</si>
  <si>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</si>
  <si>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</si>
  <si>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</si>
  <si>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</si>
  <si>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</si>
  <si>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</si>
  <si>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</si>
  <si>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</si>
  <si>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</si>
  <si>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</si>
  <si>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</si>
  <si>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</si>
  <si>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</si>
  <si>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</si>
  <si>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</si>
  <si>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</si>
  <si>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</si>
  <si>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</si>
  <si>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</si>
  <si>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</si>
  <si>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</si>
  <si>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</si>
  <si>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</si>
  <si>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</si>
  <si>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</si>
  <si>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</si>
  <si>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</si>
  <si>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</si>
  <si>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</si>
  <si>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</si>
  <si>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</si>
  <si>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</si>
  <si>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</si>
  <si>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</si>
  <si>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</si>
  <si>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</si>
  <si>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</si>
  <si>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</si>
  <si>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</si>
  <si>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</si>
  <si>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</si>
  <si>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</si>
  <si>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</si>
  <si>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</si>
  <si>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</si>
  <si>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</si>
  <si>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</si>
  <si>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</si>
  <si>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</si>
  <si>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</si>
  <si>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</si>
  <si>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</si>
  <si>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</si>
  <si>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</si>
  <si>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</si>
  <si>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</si>
  <si>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</si>
  <si>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</si>
  <si>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</si>
  <si>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</si>
  <si>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</si>
  <si>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</si>
  <si>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</si>
  <si>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</si>
  <si>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</si>
  <si>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</si>
  <si>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</si>
  <si>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</si>
  <si>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</si>
  <si>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</si>
  <si>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</si>
  <si>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</si>
  <si>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</si>
  <si>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</si>
  <si>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</si>
  <si>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</si>
  <si>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</si>
  <si>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</si>
  <si>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</si>
  <si>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</si>
  <si>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</si>
  <si>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</si>
  <si>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</si>
  <si>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</si>
  <si>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</si>
  <si>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</si>
  <si>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</si>
  <si>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</si>
  <si>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</si>
  <si>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</si>
  <si>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</si>
  <si>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</si>
  <si>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</si>
  <si>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</si>
  <si>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</si>
  <si>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</si>
  <si>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</si>
  <si>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</si>
  <si>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</si>
  <si>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</si>
  <si>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</si>
  <si>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</si>
  <si>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</si>
  <si>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</si>
  <si>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</si>
  <si>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</si>
  <si>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</si>
  <si>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</si>
  <si>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</si>
  <si>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</si>
  <si>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</si>
  <si>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</si>
  <si>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</si>
  <si>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</si>
  <si>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</si>
  <si>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</si>
  <si>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</si>
  <si>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</si>
  <si>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</si>
  <si>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</si>
  <si>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</si>
  <si>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</si>
  <si>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</si>
  <si>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</si>
  <si>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</si>
  <si>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</si>
  <si>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</si>
  <si>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</si>
  <si>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</si>
  <si>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</si>
  <si>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</si>
  <si>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</si>
  <si>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</si>
  <si>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</si>
  <si>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</si>
  <si>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</si>
  <si>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</si>
  <si>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</si>
  <si>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</si>
  <si>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</si>
  <si>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</si>
  <si>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</si>
  <si>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</si>
  <si>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</si>
  <si>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</si>
  <si>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</si>
  <si>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</si>
  <si>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</si>
  <si>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</si>
  <si>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</si>
  <si>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</si>
  <si>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</si>
  <si>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</si>
  <si>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</si>
  <si>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</si>
  <si>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</si>
  <si>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</si>
  <si>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</si>
  <si>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</si>
  <si>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</si>
  <si>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</si>
  <si>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</si>
  <si>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</si>
  <si>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</si>
  <si>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</si>
  <si>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</si>
  <si>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</si>
  <si>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</si>
  <si>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</si>
  <si>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</si>
  <si>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</si>
  <si>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</si>
  <si>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</si>
  <si>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</si>
  <si>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</si>
  <si>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</si>
  <si>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</si>
  <si>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</si>
  <si>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</si>
  <si>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</si>
  <si>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</si>
  <si>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</si>
  <si>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</si>
  <si>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</si>
  <si>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</si>
  <si>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</si>
  <si>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</si>
  <si>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</si>
  <si>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</si>
  <si>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</si>
  <si>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</si>
  <si>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</si>
  <si>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</si>
  <si>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</si>
  <si>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</si>
  <si>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</si>
  <si>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</si>
  <si>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</si>
  <si>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</si>
  <si>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</si>
  <si>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</si>
  <si>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</si>
  <si>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</si>
  <si>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</si>
  <si>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</si>
  <si>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</si>
  <si>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</si>
  <si>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</si>
  <si>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</si>
  <si>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</si>
  <si>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</si>
  <si>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</si>
  <si>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</si>
  <si>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</si>
  <si>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</si>
  <si>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</si>
  <si>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</si>
  <si>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</si>
  <si>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</si>
  <si>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</si>
  <si>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</si>
  <si>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</si>
  <si>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</si>
  <si>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</si>
  <si>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</si>
  <si>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</si>
  <si>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</si>
  <si>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</si>
  <si>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</si>
  <si>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</si>
  <si>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</si>
  <si>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</si>
  <si>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</si>
  <si>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</si>
  <si>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</si>
  <si>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</si>
  <si>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</si>
  <si>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</si>
  <si>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</si>
  <si>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</si>
  <si>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</si>
  <si>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</si>
  <si>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</si>
  <si>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</si>
  <si>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</si>
  <si>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</si>
  <si>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</si>
  <si>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</si>
  <si>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</si>
  <si>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</si>
  <si>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</si>
  <si>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</si>
  <si>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</si>
  <si>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</si>
  <si>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</si>
  <si>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</si>
  <si>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</si>
  <si>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</si>
  <si>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</si>
  <si>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</si>
  <si>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</si>
  <si>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</si>
  <si>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</si>
  <si>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</si>
  <si>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</si>
  <si>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</si>
  <si>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</si>
  <si>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</si>
  <si>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</si>
  <si>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</si>
  <si>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</si>
  <si>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</si>
  <si>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</si>
  <si>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</si>
  <si>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</si>
  <si>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</si>
  <si>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</si>
  <si>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</si>
  <si>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</si>
  <si>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</si>
  <si>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</si>
  <si>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</si>
  <si>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</si>
  <si>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</si>
  <si>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</si>
  <si>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</si>
  <si>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</si>
  <si>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</si>
  <si>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</si>
  <si>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</si>
  <si>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</si>
  <si>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</si>
  <si>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</si>
  <si>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</si>
  <si>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</si>
  <si>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</si>
  <si>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</si>
  <si>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</si>
  <si>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</si>
  <si>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</si>
  <si>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</si>
  <si>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</si>
  <si>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</si>
  <si>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</si>
  <si>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</si>
  <si>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</si>
  <si>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</si>
  <si>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</si>
  <si>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</si>
  <si>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</si>
  <si>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</si>
  <si>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</si>
  <si>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</si>
  <si>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</si>
  <si>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</si>
  <si>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</si>
  <si>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</si>
  <si>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</si>
  <si>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</si>
  <si>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</si>
  <si>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</si>
  <si>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</si>
  <si>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</si>
  <si>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</si>
  <si>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</si>
  <si>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</si>
  <si>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</si>
  <si>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</si>
  <si>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</si>
  <si>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</si>
  <si>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</si>
  <si>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</si>
  <si>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</si>
  <si>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</si>
  <si>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</si>
  <si>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</si>
  <si>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</si>
  <si>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</si>
  <si>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</si>
  <si>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</si>
  <si>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</si>
  <si>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</si>
  <si>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</si>
  <si>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</si>
  <si>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</si>
  <si>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</si>
  <si>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</si>
  <si>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</si>
  <si>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</si>
  <si>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</si>
  <si>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</si>
  <si>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</si>
  <si>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</si>
  <si>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</si>
  <si>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</si>
  <si>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</si>
  <si>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</si>
  <si>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</si>
  <si>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</si>
  <si>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</si>
  <si>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</si>
  <si>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</si>
  <si>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</si>
  <si>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</si>
  <si>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</si>
  <si>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</si>
  <si>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</si>
  <si>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</si>
  <si>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</si>
  <si>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</si>
  <si>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</si>
  <si>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</si>
  <si>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</si>
  <si>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</si>
  <si>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</si>
  <si>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</si>
  <si>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</si>
  <si>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</si>
  <si>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</si>
  <si>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</si>
  <si>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</si>
  <si>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</si>
  <si>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</si>
  <si>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</si>
  <si>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</si>
  <si>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</si>
  <si>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</si>
  <si>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</si>
  <si>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</si>
  <si>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</si>
  <si>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</si>
  <si>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</si>
  <si>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</si>
  <si>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</si>
  <si>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</si>
  <si>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</si>
  <si>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</si>
  <si>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</si>
  <si>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</si>
  <si>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</si>
  <si>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</si>
  <si>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</si>
  <si>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</si>
  <si>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</si>
  <si>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</si>
  <si>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</si>
  <si>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</si>
  <si>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</si>
  <si>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</si>
  <si>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</si>
  <si>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</si>
  <si>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</si>
  <si>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</si>
  <si>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</si>
  <si>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</si>
  <si>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</si>
  <si>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</si>
  <si>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</si>
  <si>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</si>
  <si>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</si>
  <si>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</si>
  <si>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</si>
  <si>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</si>
  <si>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</si>
  <si>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</si>
  <si>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</si>
  <si>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</si>
  <si>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</si>
  <si>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</si>
  <si>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</si>
  <si>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</si>
  <si>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</si>
  <si>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</si>
  <si>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</si>
  <si>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</si>
  <si>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</si>
  <si>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</si>
  <si>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</si>
  <si>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</si>
  <si>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</si>
  <si>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</si>
  <si>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</si>
  <si>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</si>
  <si>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</si>
  <si>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</si>
  <si>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</si>
  <si>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</si>
  <si>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</si>
  <si>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</si>
  <si>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</si>
  <si>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</si>
  <si>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</si>
  <si>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</si>
  <si>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</si>
  <si>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</si>
  <si>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</si>
  <si>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</si>
  <si>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</si>
  <si>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</si>
  <si>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</si>
  <si>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</si>
  <si>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</si>
  <si>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</si>
  <si>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</si>
  <si>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</si>
  <si>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</si>
  <si>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</si>
  <si>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</si>
  <si>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</si>
  <si>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</si>
  <si>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</si>
  <si>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</si>
  <si>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</si>
  <si>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</si>
  <si>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</si>
  <si>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</si>
  <si>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</si>
  <si>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</si>
  <si>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</si>
  <si>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</si>
  <si>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</si>
  <si>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</si>
  <si>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</si>
  <si>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</si>
  <si>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</si>
  <si>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</si>
  <si>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</si>
  <si>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</si>
  <si>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</si>
  <si>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</si>
  <si>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</si>
  <si>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</si>
  <si>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</si>
  <si>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</si>
  <si>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</si>
  <si>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</si>
  <si>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</si>
  <si>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</si>
  <si>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</si>
  <si>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</si>
  <si>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</si>
  <si>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</si>
  <si>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</si>
  <si>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</si>
  <si>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</si>
  <si>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</si>
  <si>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</si>
  <si>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</si>
  <si>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</si>
  <si>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</si>
  <si>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</si>
  <si>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</si>
  <si>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</si>
  <si>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</si>
  <si>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</si>
  <si>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</si>
  <si>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</si>
  <si>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</si>
  <si>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</si>
  <si>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</si>
  <si>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</si>
  <si>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</si>
  <si>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</si>
  <si>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</si>
  <si>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</si>
  <si>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</si>
  <si>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</si>
  <si>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</si>
  <si>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</si>
  <si>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</si>
  <si>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</si>
  <si>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</si>
  <si>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</si>
  <si>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</si>
  <si>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</si>
  <si>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</si>
  <si>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</si>
  <si>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</si>
  <si>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</si>
  <si>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</si>
  <si>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</si>
  <si>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</si>
  <si>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</si>
  <si>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</si>
  <si>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</si>
  <si>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</si>
  <si>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</si>
  <si>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</si>
  <si>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</si>
  <si>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</si>
  <si>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</si>
  <si>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</si>
  <si>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</si>
  <si>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</si>
  <si>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</si>
  <si>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</si>
  <si>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</si>
  <si>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</si>
  <si>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</si>
  <si>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</si>
  <si>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</si>
  <si>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</si>
  <si>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</si>
  <si>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</si>
  <si>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</si>
  <si>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</si>
  <si>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</si>
  <si>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</si>
  <si>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</si>
  <si>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</si>
  <si>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</si>
  <si>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</si>
  <si>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</si>
  <si>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</si>
  <si>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</si>
  <si>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</si>
  <si>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</si>
  <si>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</si>
  <si>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</si>
  <si>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</si>
  <si>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</si>
  <si>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</si>
  <si>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</si>
  <si>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</si>
  <si>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</si>
  <si>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</si>
  <si>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</si>
  <si>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</si>
  <si>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</si>
  <si>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</si>
  <si>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</si>
  <si>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</si>
  <si>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</si>
  <si>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</si>
  <si>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</si>
  <si>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</si>
  <si>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</si>
  <si>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</si>
  <si>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</si>
  <si>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</si>
  <si>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</si>
  <si>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</si>
  <si>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</si>
  <si>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</si>
  <si>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</si>
  <si>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</si>
  <si>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</si>
  <si>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</si>
  <si>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</si>
  <si>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</si>
  <si>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</si>
  <si>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</si>
  <si>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</si>
  <si>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</si>
  <si>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</si>
  <si>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</si>
  <si>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</si>
  <si>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</si>
  <si>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</si>
  <si>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</si>
  <si>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</si>
  <si>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</si>
  <si>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</si>
  <si>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</si>
  <si>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</si>
  <si>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</si>
  <si>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</si>
  <si>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</si>
  <si>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</si>
  <si>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</si>
  <si>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</si>
  <si>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</si>
  <si>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</si>
  <si>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</si>
  <si>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</si>
  <si>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</si>
  <si>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</si>
  <si>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</si>
  <si>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</si>
  <si>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</si>
  <si>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</si>
  <si>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</si>
  <si>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</si>
  <si>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</si>
  <si>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</si>
  <si>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</si>
  <si>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</si>
  <si>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</si>
  <si>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</si>
  <si>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</si>
  <si>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</si>
  <si>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</si>
  <si>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</si>
  <si>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</si>
  <si>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</si>
  <si>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</si>
  <si>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</si>
  <si>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</si>
  <si>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</si>
  <si>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</si>
  <si>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</si>
  <si>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</si>
  <si>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</si>
  <si>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</si>
  <si>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</si>
  <si>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</si>
  <si>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</si>
  <si>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</si>
  <si>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</si>
  <si>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</si>
  <si>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</si>
  <si>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</si>
  <si>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</si>
  <si>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</si>
  <si>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</si>
  <si>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</si>
  <si>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</si>
  <si>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</si>
  <si>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</si>
  <si>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</si>
  <si>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</si>
  <si>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</si>
  <si>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</si>
  <si>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</si>
  <si>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</si>
  <si>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</si>
  <si>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</si>
  <si>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</si>
  <si>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</si>
  <si>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</si>
  <si>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</si>
  <si>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</si>
  <si>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</si>
  <si>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</si>
  <si>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</si>
  <si>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</si>
  <si>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</si>
  <si>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</si>
  <si>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</si>
  <si>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</si>
  <si>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</si>
  <si>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</si>
  <si>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</si>
  <si>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</si>
  <si>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</si>
  <si>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</si>
  <si>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</si>
  <si>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</si>
  <si>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</si>
  <si>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</si>
  <si>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</si>
  <si>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</si>
  <si>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</si>
  <si>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</si>
  <si>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</si>
  <si>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</si>
  <si>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</si>
  <si>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</si>
  <si>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</si>
  <si>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</si>
  <si>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</si>
  <si>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</si>
  <si>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</si>
  <si>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</si>
  <si>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</si>
  <si>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</si>
  <si>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</si>
  <si>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</si>
  <si>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</si>
  <si>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</si>
  <si>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</si>
  <si>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</si>
  <si>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</si>
  <si>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</si>
  <si>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</si>
  <si>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</si>
  <si>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</si>
  <si>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</si>
  <si>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</si>
  <si>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</si>
  <si>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</si>
  <si>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</si>
  <si>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</si>
  <si>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</si>
  <si>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</si>
  <si>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</si>
  <si>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</si>
  <si>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</si>
  <si>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</si>
  <si>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</si>
  <si>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</si>
  <si>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</si>
  <si>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</si>
  <si>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</si>
  <si>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</si>
  <si>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</si>
  <si>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</si>
  <si>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</si>
  <si>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</si>
  <si>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</si>
  <si>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</si>
  <si>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</si>
  <si>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</si>
  <si>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</si>
  <si>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</si>
  <si>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</si>
  <si>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</si>
  <si>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</si>
  <si>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</si>
  <si>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</si>
  <si>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</si>
  <si>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</si>
  <si>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</si>
  <si>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</si>
  <si>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</si>
  <si>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</si>
  <si>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</si>
  <si>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</si>
  <si>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</si>
  <si>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</si>
  <si>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</si>
  <si>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</si>
  <si>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</si>
  <si>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</si>
  <si>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</si>
  <si>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</si>
  <si>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</si>
  <si>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</si>
  <si>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</si>
  <si>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</si>
  <si>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</si>
  <si>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</si>
  <si>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</si>
  <si>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</si>
  <si>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</si>
  <si>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</si>
  <si>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</si>
  <si>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</si>
  <si>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</si>
  <si>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</si>
  <si>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</si>
  <si>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</si>
  <si>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</si>
  <si>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</si>
  <si>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</si>
  <si>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</si>
  <si>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</si>
  <si>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</si>
  <si>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</si>
  <si>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</si>
  <si>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</si>
  <si>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</si>
  <si>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</si>
  <si>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</si>
  <si>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</si>
  <si>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</si>
  <si>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</si>
  <si>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</si>
  <si>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</si>
  <si>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</si>
  <si>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</si>
  <si>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</si>
  <si>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</si>
  <si>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</si>
  <si>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</si>
  <si>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</si>
  <si>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</si>
  <si>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</si>
  <si>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</si>
  <si>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</si>
  <si>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</si>
  <si>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</si>
  <si>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</si>
  <si>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</si>
  <si>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</si>
  <si>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</si>
  <si>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</si>
  <si>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</si>
  <si>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</si>
  <si>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</si>
  <si>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</si>
  <si>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</si>
  <si>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</si>
  <si>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</si>
  <si>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</si>
  <si>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</si>
  <si>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</si>
  <si>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</si>
  <si>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</si>
  <si>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</si>
  <si>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</si>
  <si>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</si>
  <si>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</si>
  <si>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</si>
  <si>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</si>
  <si>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</si>
  <si>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</si>
  <si>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</si>
  <si>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</si>
  <si>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</si>
  <si>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</si>
  <si>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</si>
  <si>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</si>
  <si>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</si>
  <si>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</si>
  <si>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</si>
  <si>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</si>
  <si>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</si>
  <si>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</si>
  <si>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</si>
  <si>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</si>
  <si>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</si>
  <si>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</si>
  <si>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</si>
  <si>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</si>
  <si>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</si>
  <si>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</si>
  <si>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</si>
  <si>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</si>
  <si>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</si>
  <si>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</si>
  <si>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</si>
  <si>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</si>
  <si>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</si>
  <si>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</si>
  <si>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</si>
  <si>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</si>
  <si>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</si>
  <si>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</si>
  <si>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</si>
  <si>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</si>
  <si>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</si>
  <si>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</si>
  <si>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</si>
  <si>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</si>
  <si>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</si>
  <si>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</si>
  <si>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</si>
  <si>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</si>
  <si>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</si>
  <si>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</si>
  <si>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</si>
  <si>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</si>
  <si>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</si>
  <si>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</si>
  <si>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</si>
  <si>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</si>
  <si>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</si>
  <si>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</si>
  <si>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</si>
  <si>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</si>
  <si>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</si>
  <si>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</si>
  <si>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</si>
  <si>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</si>
  <si>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</si>
  <si>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</si>
  <si>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</si>
  <si>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</si>
  <si>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</si>
  <si>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</si>
  <si>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</si>
  <si>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</si>
  <si>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</si>
  <si>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</si>
  <si>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</si>
  <si>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</si>
  <si>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</si>
  <si>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</si>
  <si>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</si>
  <si>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</si>
  <si>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</si>
  <si>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</si>
  <si>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</si>
  <si>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</si>
  <si>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</si>
  <si>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</si>
  <si>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</si>
  <si>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</si>
  <si>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</si>
  <si>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</si>
  <si>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</si>
  <si>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</si>
  <si>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</si>
  <si>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</si>
  <si>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</si>
  <si>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</si>
  <si>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</si>
  <si>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</si>
  <si>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</si>
  <si>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</si>
  <si>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</si>
  <si>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</si>
  <si>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</si>
  <si>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</si>
  <si>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</si>
  <si>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</si>
  <si>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</si>
  <si>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</si>
  <si>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</si>
  <si>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</si>
  <si>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</si>
  <si>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</si>
  <si>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</si>
  <si>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</si>
  <si>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</si>
  <si>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</si>
  <si>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</si>
  <si>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</si>
  <si>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</si>
  <si>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</si>
  <si>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</si>
  <si>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</si>
  <si>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</si>
  <si>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</si>
  <si>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</si>
  <si>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</si>
  <si>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</si>
  <si>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</si>
  <si>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</si>
  <si>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</si>
  <si>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</si>
  <si>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</si>
  <si>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</si>
  <si>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</si>
  <si>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</si>
  <si>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</si>
  <si>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</si>
  <si>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</si>
  <si>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</si>
  <si>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</si>
  <si>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</si>
  <si>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</si>
  <si>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</si>
  <si>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</si>
  <si>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</si>
  <si>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</si>
  <si>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</si>
  <si>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</si>
  <si>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</si>
  <si>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</si>
  <si>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</si>
  <si>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</si>
  <si>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</si>
  <si>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</si>
  <si>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</si>
  <si>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</si>
  <si>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</si>
  <si>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</si>
  <si>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</si>
  <si>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</si>
  <si>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</si>
  <si>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</si>
  <si>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</si>
  <si>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</si>
  <si>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</si>
  <si>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</si>
  <si>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</si>
  <si>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</si>
  <si>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</si>
  <si>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</si>
  <si>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</si>
  <si>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</si>
  <si>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</si>
  <si>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</si>
  <si>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</si>
  <si>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</si>
  <si>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</si>
  <si>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</si>
  <si>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</si>
  <si>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</si>
  <si>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</si>
  <si>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</si>
  <si>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</si>
  <si>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</si>
  <si>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</si>
  <si>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</si>
  <si>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</si>
  <si>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</si>
  <si>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</si>
  <si>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</si>
  <si>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</si>
  <si>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</si>
  <si>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</si>
  <si>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</si>
  <si>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</si>
  <si>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</si>
  <si>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</si>
  <si>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</si>
  <si>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</si>
  <si>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</si>
  <si>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</si>
  <si>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</si>
  <si>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</si>
  <si>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</si>
  <si>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</si>
  <si>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</si>
  <si>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</si>
  <si>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</si>
  <si>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</si>
  <si>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</si>
  <si>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</si>
  <si>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</si>
  <si>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</si>
  <si>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</si>
  <si>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</si>
  <si>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</si>
  <si>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</si>
  <si>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</si>
  <si>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</si>
  <si>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</si>
  <si>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</si>
  <si>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</si>
  <si>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</si>
  <si>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</si>
  <si>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</si>
  <si>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</si>
  <si>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</si>
  <si>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</si>
  <si>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</si>
  <si>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</si>
  <si>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</si>
  <si>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</si>
  <si>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</si>
  <si>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</si>
  <si>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</si>
  <si>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</si>
  <si>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</si>
  <si>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</si>
  <si>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</si>
  <si>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</si>
  <si>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</si>
  <si>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</si>
  <si>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</si>
  <si>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</si>
  <si>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</si>
  <si>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</si>
  <si>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</si>
  <si>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</si>
  <si>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</si>
  <si>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</si>
  <si>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</si>
  <si>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</si>
  <si>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</si>
  <si>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</si>
  <si>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</si>
  <si>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</si>
  <si>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</si>
  <si>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</si>
  <si>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</si>
  <si>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</si>
  <si>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</si>
  <si>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</si>
  <si>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</si>
  <si>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</si>
  <si>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</si>
  <si>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</si>
  <si>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</si>
  <si>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</si>
  <si>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</si>
  <si>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</si>
  <si>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</si>
  <si>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</si>
  <si>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</si>
  <si>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</si>
  <si>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</si>
  <si>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</si>
  <si>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</si>
  <si>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</si>
  <si>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</si>
  <si>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</si>
  <si>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</si>
  <si>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</si>
  <si>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</si>
  <si>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</si>
  <si>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</si>
  <si>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</si>
  <si>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</si>
  <si>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</si>
  <si>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</si>
  <si>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</si>
  <si>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</si>
  <si>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</si>
  <si>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</si>
  <si>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</si>
  <si>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</si>
  <si>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</si>
  <si>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</si>
  <si>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</si>
  <si>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</si>
  <si>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</si>
  <si>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</si>
  <si>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</si>
  <si>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</si>
  <si>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</si>
  <si>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</si>
  <si>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</si>
  <si>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</si>
  <si>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</si>
  <si>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</si>
  <si>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</si>
  <si>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</si>
  <si>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</si>
  <si>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</si>
  <si>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</si>
  <si>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</si>
  <si>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</si>
  <si>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</si>
  <si>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</si>
  <si>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</si>
  <si>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</si>
  <si>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</si>
  <si>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</si>
  <si>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</si>
  <si>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</si>
  <si>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</si>
  <si>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</si>
  <si>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</si>
  <si>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</si>
  <si>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</si>
  <si>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</si>
  <si>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</si>
  <si>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</si>
  <si>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</si>
  <si>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</si>
  <si>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</si>
  <si>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</si>
  <si>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</si>
  <si>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</si>
  <si>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</si>
  <si>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</si>
  <si>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</si>
  <si>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</si>
  <si>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</si>
  <si>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</si>
  <si>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</si>
  <si>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</si>
  <si>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</si>
  <si>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</si>
  <si>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</si>
  <si>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</si>
  <si>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</si>
  <si>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</si>
  <si>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</si>
  <si>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</si>
  <si>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</si>
  <si>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</si>
  <si>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</si>
  <si>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</si>
  <si>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</si>
  <si>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</si>
  <si>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</si>
  <si>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</si>
  <si>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</si>
  <si>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</si>
  <si>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</si>
  <si>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</si>
  <si>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</si>
  <si>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</si>
  <si>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</si>
  <si>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</si>
  <si>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</si>
  <si>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</si>
  <si>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</si>
  <si>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</si>
  <si>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</si>
  <si>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</si>
  <si>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</si>
  <si>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</si>
  <si>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</si>
  <si>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</si>
  <si>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</si>
  <si>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</si>
  <si>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</si>
  <si>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</si>
  <si>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</si>
  <si>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</si>
  <si>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</si>
  <si>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</si>
  <si>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</si>
  <si>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</si>
  <si>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</si>
  <si>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</si>
  <si>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</si>
  <si>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</si>
  <si>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</si>
  <si>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</si>
  <si>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</si>
  <si>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</si>
  <si>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</si>
  <si>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</si>
  <si>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</si>
  <si>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</si>
  <si>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</si>
  <si>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</si>
  <si>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</si>
  <si>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</si>
  <si>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</si>
  <si>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</si>
  <si>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</si>
  <si>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</si>
  <si>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</si>
  <si>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</si>
  <si>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</si>
  <si>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</si>
  <si>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</si>
  <si>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</si>
  <si>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</si>
  <si>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</si>
  <si>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</si>
  <si>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</si>
  <si>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</si>
  <si>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</si>
  <si>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</si>
  <si>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</si>
  <si>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</si>
  <si>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</si>
  <si>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</si>
  <si>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</si>
  <si>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</si>
  <si>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</si>
  <si>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</si>
  <si>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</si>
  <si>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</si>
  <si>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</si>
  <si>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</si>
  <si>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</si>
  <si>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</si>
  <si>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</si>
  <si>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</si>
  <si>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</si>
  <si>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</si>
  <si>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</si>
  <si>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</si>
  <si>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</si>
  <si>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</si>
  <si>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</si>
  <si>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</si>
  <si>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</si>
  <si>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</si>
  <si>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</si>
  <si>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</si>
  <si>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</si>
  <si>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</si>
  <si>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</si>
  <si>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</si>
  <si>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</si>
  <si>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</si>
  <si>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</si>
  <si>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</si>
  <si>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</si>
  <si>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</si>
  <si>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</si>
  <si>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</si>
  <si>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</si>
  <si>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</si>
  <si>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</si>
  <si>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</si>
  <si>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</si>
  <si>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</si>
  <si>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</si>
  <si>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</si>
  <si>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</si>
  <si>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</si>
  <si>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</si>
  <si>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</si>
  <si>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</si>
  <si>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</si>
  <si>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</si>
  <si>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</si>
  <si>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</si>
  <si>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</si>
  <si>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</si>
  <si>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</si>
  <si>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</si>
  <si>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</si>
  <si>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</si>
  <si>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</si>
  <si>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</si>
  <si>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</si>
  <si>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</si>
  <si>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</si>
  <si>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</si>
  <si>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</si>
  <si>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</si>
  <si>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</si>
  <si>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</si>
  <si>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</si>
  <si>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</si>
  <si>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</si>
  <si>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</si>
  <si>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</si>
  <si>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</si>
  <si>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</si>
  <si>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</si>
  <si>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</si>
  <si>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</si>
  <si>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</si>
  <si>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</si>
  <si>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</si>
  <si>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</si>
  <si>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</si>
  <si>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</si>
  <si>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</si>
  <si>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</si>
  <si>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</si>
  <si>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</si>
  <si>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</si>
  <si>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</si>
  <si>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</si>
  <si>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</si>
  <si>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</si>
  <si>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</si>
  <si>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</si>
  <si>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</si>
  <si>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</si>
  <si>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</si>
  <si>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</si>
  <si>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</si>
  <si>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</si>
  <si>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</si>
  <si>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</si>
  <si>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</si>
  <si>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</si>
  <si>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</si>
  <si>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</si>
  <si>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</si>
  <si>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</si>
  <si>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</si>
  <si>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</si>
  <si>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</si>
  <si>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</si>
  <si>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</si>
  <si>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</si>
  <si>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</si>
  <si>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</si>
  <si>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</si>
  <si>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</si>
  <si>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</si>
  <si>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</si>
  <si>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</si>
  <si>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</si>
  <si>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</si>
  <si>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</si>
  <si>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</si>
  <si>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</si>
  <si>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</si>
  <si>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</si>
  <si>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</si>
  <si>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</si>
  <si>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</si>
  <si>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</si>
  <si>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</si>
  <si>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</si>
  <si>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</si>
  <si>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</si>
  <si>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</si>
  <si>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</si>
  <si>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</si>
  <si>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</si>
  <si>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</si>
  <si>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</si>
  <si>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</si>
  <si>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</si>
  <si>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</si>
  <si>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</si>
  <si>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</si>
  <si>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</si>
  <si>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</si>
  <si>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</si>
  <si>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</si>
  <si>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</si>
  <si>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</si>
  <si>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</si>
  <si>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</si>
  <si>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</si>
  <si>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</si>
  <si>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</si>
  <si>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</si>
  <si>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</si>
  <si>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</si>
  <si>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</si>
  <si>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</si>
  <si>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</si>
  <si>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</si>
  <si>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</si>
  <si>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</si>
  <si>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</si>
  <si>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</si>
  <si>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</si>
  <si>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</si>
  <si>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</si>
  <si>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</si>
  <si>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</si>
  <si>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</si>
  <si>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</si>
  <si>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</si>
  <si>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</si>
  <si>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</si>
  <si>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</si>
  <si>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</si>
  <si>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</si>
  <si>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</si>
  <si>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</si>
  <si>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</si>
  <si>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</si>
  <si>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</si>
  <si>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</si>
  <si>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</si>
  <si>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</si>
  <si>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</si>
  <si>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</si>
  <si>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</si>
  <si>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</si>
  <si>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</si>
  <si>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</si>
  <si>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</si>
  <si>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</si>
  <si>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</si>
  <si>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</si>
  <si>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</si>
  <si>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</si>
  <si>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</si>
  <si>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</si>
  <si>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</si>
  <si>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</si>
  <si>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</si>
  <si>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</si>
  <si>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</si>
  <si>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</si>
  <si>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</si>
  <si>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</si>
  <si>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</si>
  <si>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</si>
  <si>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</si>
  <si>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</si>
  <si>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</si>
  <si>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</si>
  <si>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</si>
  <si>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</si>
  <si>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</si>
  <si>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</si>
  <si>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</si>
  <si>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</si>
  <si>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</si>
  <si>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</si>
  <si>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</si>
  <si>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</si>
  <si>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</si>
  <si>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</si>
  <si>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</si>
  <si>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</si>
  <si>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</si>
  <si>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</si>
  <si>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</si>
  <si>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</si>
  <si>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</si>
  <si>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</si>
  <si>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</si>
  <si>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</si>
  <si>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</si>
  <si>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</si>
  <si>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</si>
  <si>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</si>
  <si>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</si>
  <si>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</si>
  <si>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</si>
  <si>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</si>
  <si>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</si>
  <si>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</si>
  <si>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</si>
  <si>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</si>
  <si>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</si>
  <si>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</si>
  <si>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</si>
  <si>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</si>
  <si>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</si>
  <si>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</si>
  <si>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</si>
  <si>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</si>
  <si>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</si>
  <si>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</si>
  <si>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</si>
  <si>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</si>
  <si>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</si>
  <si>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</si>
  <si>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</si>
  <si>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</si>
  <si>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</si>
  <si>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</si>
  <si>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</si>
  <si>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</si>
  <si>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</si>
  <si>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</si>
  <si>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</si>
  <si>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</si>
  <si>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</si>
  <si>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</si>
  <si>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</si>
  <si>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</si>
  <si>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</si>
  <si>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</si>
  <si>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</si>
  <si>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</si>
  <si>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</si>
  <si>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</si>
  <si>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</si>
  <si>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</si>
  <si>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</si>
  <si>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</si>
  <si>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</si>
  <si>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</si>
  <si>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</si>
  <si>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</si>
  <si>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</si>
  <si>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</si>
  <si>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</si>
  <si>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</si>
  <si>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</si>
  <si>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</si>
  <si>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</si>
  <si>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</si>
  <si>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</si>
  <si>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</si>
  <si>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</si>
  <si>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</si>
  <si>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</si>
  <si>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</si>
  <si>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</si>
  <si>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</si>
  <si>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</si>
  <si>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</si>
  <si>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</si>
  <si>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</si>
  <si>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</si>
  <si>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</si>
  <si>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</si>
  <si>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</si>
  <si>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</si>
  <si>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</si>
  <si>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</si>
  <si>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</si>
  <si>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</si>
  <si>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</si>
  <si>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</si>
  <si>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</si>
  <si>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</si>
  <si>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</si>
  <si>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</si>
  <si>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</si>
  <si>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</si>
  <si>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</si>
  <si>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</si>
  <si>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</si>
  <si>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</si>
  <si>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</si>
  <si>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</si>
  <si>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</si>
  <si>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</si>
  <si>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</si>
  <si>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</si>
  <si>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</si>
  <si>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</si>
  <si>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</si>
  <si>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</si>
  <si>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</si>
  <si>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</si>
  <si>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</si>
  <si>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</si>
  <si>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</si>
  <si>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</si>
  <si>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</si>
  <si>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</si>
  <si>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</si>
  <si>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</si>
  <si>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</si>
  <si>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</si>
  <si>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</si>
  <si>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</si>
  <si>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</si>
  <si>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</si>
  <si>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</si>
  <si>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</si>
  <si>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</si>
  <si>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</si>
  <si>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</si>
  <si>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</si>
  <si>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</si>
  <si>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</si>
  <si>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</si>
  <si>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</si>
  <si>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</si>
  <si>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</si>
  <si>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</si>
  <si>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</si>
  <si>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</si>
  <si>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</si>
  <si>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</si>
  <si>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</si>
  <si>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</si>
  <si>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</si>
  <si>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</si>
  <si>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</si>
  <si>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</si>
  <si>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</si>
  <si>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</si>
  <si>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</si>
  <si>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</si>
  <si>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</si>
  <si>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</si>
  <si>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</si>
  <si>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</si>
  <si>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</si>
  <si>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</si>
  <si>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</si>
  <si>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</si>
  <si>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</si>
  <si>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</si>
  <si>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</si>
  <si>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</si>
  <si>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</si>
  <si>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</si>
  <si>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</si>
  <si>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</si>
  <si>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</si>
  <si>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</si>
  <si>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</si>
  <si>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</si>
  <si>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</si>
  <si>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</si>
  <si>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</si>
  <si>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</si>
  <si>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</si>
  <si>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</si>
  <si>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</si>
  <si>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</si>
  <si>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</si>
  <si>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</si>
  <si>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</si>
  <si>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</si>
  <si>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</si>
  <si>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</si>
  <si>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</si>
  <si>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</si>
  <si>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</si>
  <si>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</si>
  <si>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</si>
  <si>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</si>
  <si>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</si>
  <si>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</si>
  <si>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</si>
  <si>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</si>
  <si>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</si>
  <si>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</si>
  <si>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</si>
  <si>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</si>
  <si>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</si>
  <si>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</si>
  <si>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</si>
  <si>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</si>
  <si>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</si>
  <si>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</si>
  <si>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</si>
  <si>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</si>
  <si>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</si>
  <si>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</si>
  <si>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</si>
  <si>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</si>
  <si>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</si>
  <si>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</si>
  <si>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</si>
  <si>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</si>
  <si>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</si>
  <si>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</si>
  <si>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</si>
  <si>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</si>
  <si>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</si>
  <si>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</si>
  <si>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</si>
  <si>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</si>
  <si>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</si>
  <si>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</si>
  <si>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</si>
  <si>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</si>
  <si>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</si>
  <si>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</si>
  <si>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</si>
  <si>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</si>
  <si>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</si>
  <si>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</si>
  <si>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</si>
  <si>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</si>
  <si>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</si>
  <si>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</si>
  <si>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</si>
  <si>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</si>
  <si>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</si>
  <si>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</si>
  <si>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</si>
  <si>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</si>
  <si>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</si>
  <si>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</si>
  <si>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</si>
  <si>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</si>
  <si>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</si>
  <si>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</si>
  <si>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</si>
  <si>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</si>
  <si>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</si>
  <si>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</si>
  <si>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</si>
  <si>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</si>
  <si>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</si>
  <si>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</si>
  <si>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</si>
  <si>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</si>
  <si>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</si>
  <si>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</si>
  <si>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</si>
  <si>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</si>
  <si>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</si>
  <si>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</si>
  <si>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</si>
  <si>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</si>
  <si>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</si>
  <si>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</si>
  <si>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</si>
  <si>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</si>
  <si>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</si>
  <si>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</si>
  <si>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</si>
  <si>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</si>
  <si>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</si>
  <si>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</si>
  <si>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</si>
  <si>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</si>
  <si>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</si>
  <si>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</si>
  <si>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</si>
  <si>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</si>
  <si>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</si>
  <si>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</si>
  <si>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</si>
  <si>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</si>
  <si>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</si>
  <si>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</si>
  <si>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</si>
  <si>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</si>
  <si>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</si>
  <si>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</si>
  <si>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</si>
  <si>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</si>
  <si>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</si>
  <si>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</si>
  <si>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</si>
  <si>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</si>
  <si>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</si>
  <si>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</si>
  <si>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</si>
  <si>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</si>
  <si>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</si>
  <si>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</si>
  <si>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</si>
  <si>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</si>
  <si>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</si>
  <si>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</si>
  <si>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</si>
  <si>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</si>
  <si>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</si>
  <si>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</si>
  <si>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</si>
  <si>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</si>
  <si>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</si>
  <si>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</si>
  <si>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</si>
  <si>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</si>
  <si>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</si>
  <si>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</si>
  <si>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</si>
  <si>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</si>
  <si>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</si>
  <si>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</si>
  <si>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</si>
  <si>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</si>
  <si>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</si>
  <si>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</si>
  <si>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</si>
  <si>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</si>
  <si>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</si>
  <si>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</si>
  <si>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</si>
  <si>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</si>
  <si>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</si>
  <si>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</si>
  <si>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</si>
  <si>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</si>
  <si>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</si>
  <si>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</si>
  <si>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</si>
  <si>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</si>
  <si>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</si>
  <si>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</si>
  <si>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</si>
  <si>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</si>
  <si>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</si>
  <si>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</si>
  <si>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</si>
  <si>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</si>
  <si>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</si>
  <si>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</si>
  <si>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</si>
  <si>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</si>
  <si>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</si>
  <si>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</si>
  <si>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</si>
  <si>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</si>
  <si>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</si>
  <si>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</si>
  <si>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</si>
  <si>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</si>
  <si>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</si>
  <si>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</si>
  <si>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</si>
  <si>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</si>
  <si>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</si>
  <si>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</si>
  <si>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</si>
  <si>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</si>
  <si>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</si>
  <si>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</si>
  <si>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</si>
  <si>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</si>
  <si>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</si>
  <si>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</si>
  <si>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</si>
  <si>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</si>
  <si>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</si>
  <si>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</si>
  <si>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</si>
  <si>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</si>
  <si>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</si>
  <si>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</si>
  <si>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</si>
  <si>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</si>
  <si>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</si>
  <si>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</si>
  <si>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</si>
  <si>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</si>
  <si>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</si>
  <si>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</si>
  <si>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</si>
  <si>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</si>
  <si>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</si>
  <si>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</si>
  <si>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</si>
  <si>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</si>
  <si>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</si>
  <si>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</si>
  <si>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</si>
  <si>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</si>
  <si>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</si>
  <si>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</si>
  <si>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</si>
  <si>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</si>
  <si>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</si>
  <si>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</si>
  <si>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</si>
  <si>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</si>
  <si>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</si>
  <si>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</si>
  <si>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</si>
  <si>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</si>
  <si>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</si>
  <si>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</si>
  <si>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</si>
  <si>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</si>
  <si>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</si>
  <si>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</si>
  <si>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</si>
  <si>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</si>
  <si>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</si>
  <si>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</si>
  <si>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</si>
  <si>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</si>
  <si>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</si>
  <si>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</si>
  <si>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</si>
  <si>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</si>
  <si>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</si>
  <si>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</si>
  <si>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</si>
  <si>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</si>
  <si>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</si>
  <si>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</si>
  <si>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</si>
  <si>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</si>
  <si>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</si>
  <si>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</si>
  <si>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</si>
  <si>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</si>
  <si>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</si>
  <si>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</si>
  <si>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</si>
  <si>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</si>
  <si>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</si>
  <si>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</si>
  <si>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</si>
  <si>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</si>
  <si>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</si>
  <si>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</si>
  <si>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</si>
  <si>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</si>
  <si>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</si>
  <si>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</si>
  <si>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</si>
  <si>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</si>
  <si>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</si>
  <si>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</si>
  <si>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</si>
  <si>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</si>
  <si>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</si>
  <si>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</si>
  <si>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</si>
  <si>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</si>
  <si>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</si>
  <si>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</si>
  <si>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</si>
  <si>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</si>
  <si>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</si>
  <si>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</si>
  <si>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</si>
  <si>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</si>
  <si>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</si>
  <si>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</si>
  <si>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</si>
  <si>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</si>
  <si>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</si>
  <si>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</si>
  <si>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</si>
  <si>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</si>
  <si>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</si>
  <si>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</si>
  <si>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</si>
  <si>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</si>
  <si>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</si>
  <si>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</si>
  <si>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</si>
  <si>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</si>
  <si>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</si>
  <si>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</si>
  <si>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</si>
  <si>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</si>
  <si>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</si>
  <si>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</si>
  <si>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</si>
  <si>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</si>
  <si>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</si>
  <si>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</si>
  <si>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</si>
  <si>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</si>
  <si>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</si>
  <si>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</si>
  <si>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</si>
  <si>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</si>
  <si>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</si>
  <si>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</si>
  <si>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</si>
  <si>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</si>
  <si>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</si>
  <si>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</si>
  <si>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</si>
  <si>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</si>
  <si>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</si>
  <si>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</si>
  <si>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</si>
  <si>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</si>
  <si>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</si>
  <si>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</si>
  <si>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</si>
  <si>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</si>
  <si>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</si>
  <si>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</si>
  <si>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</si>
  <si>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</si>
  <si>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</si>
  <si>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</si>
  <si>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</si>
  <si>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</si>
  <si>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</si>
  <si>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</si>
  <si>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</si>
  <si>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</si>
  <si>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</si>
  <si>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</si>
  <si>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</si>
  <si>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</si>
  <si>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</si>
  <si>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</si>
  <si>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</si>
  <si>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</si>
  <si>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</si>
  <si>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</si>
  <si>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</si>
  <si>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</si>
  <si>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</si>
  <si>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</si>
  <si>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</si>
  <si>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</si>
  <si>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</si>
  <si>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</si>
  <si>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</si>
  <si>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</si>
  <si>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</si>
  <si>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</si>
  <si>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</si>
  <si>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</si>
  <si>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</si>
  <si>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</si>
  <si>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</si>
  <si>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</si>
  <si>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</si>
  <si>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</si>
  <si>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</si>
  <si>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</si>
  <si>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</si>
  <si>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</si>
  <si>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</si>
  <si>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</si>
  <si>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</si>
  <si>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</si>
  <si>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</si>
  <si>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</si>
  <si>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</si>
  <si>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</si>
  <si>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</si>
  <si>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</si>
  <si>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</si>
  <si>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</si>
  <si>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</si>
  <si>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</si>
  <si>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</si>
  <si>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</si>
  <si>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</si>
  <si>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</si>
  <si>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</si>
  <si>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</si>
  <si>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</si>
  <si>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</si>
  <si>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</si>
  <si>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</si>
  <si>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</si>
  <si>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</si>
  <si>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</si>
  <si>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</si>
  <si>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</si>
  <si>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</si>
  <si>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</si>
  <si>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</si>
  <si>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</si>
  <si>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</si>
  <si>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</si>
  <si>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</si>
  <si>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</si>
  <si>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</si>
  <si>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</si>
  <si>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</si>
  <si>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</si>
  <si>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</si>
  <si>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</si>
  <si>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</si>
  <si>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</si>
  <si>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</si>
  <si>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</si>
  <si>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</si>
  <si>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</si>
  <si>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</si>
  <si>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</si>
  <si>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</si>
  <si>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</si>
  <si>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</si>
  <si>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</si>
  <si>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</si>
  <si>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</si>
  <si>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</si>
  <si>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</si>
  <si>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</si>
  <si>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</si>
  <si>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</si>
  <si>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</si>
  <si>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</si>
  <si>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</si>
  <si>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</si>
  <si>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</si>
  <si>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</si>
  <si>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</si>
  <si>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</si>
  <si>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</si>
  <si>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</si>
  <si>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</si>
  <si>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</si>
  <si>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</si>
  <si>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</si>
  <si>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</si>
  <si>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</si>
  <si>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</si>
  <si>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</si>
  <si>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</si>
  <si>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</si>
  <si>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</si>
  <si>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</si>
  <si>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</si>
  <si>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</si>
  <si>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</si>
  <si>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</si>
  <si>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</si>
  <si>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</si>
  <si>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</si>
  <si>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</si>
  <si>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</si>
  <si>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</si>
  <si>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</si>
  <si>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</si>
  <si>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</si>
  <si>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</si>
  <si>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</si>
  <si>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</si>
  <si>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</si>
  <si>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</si>
  <si>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</si>
  <si>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</si>
  <si>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</si>
  <si>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</si>
  <si>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</si>
  <si>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</si>
  <si>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</si>
  <si>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</si>
  <si>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</si>
  <si>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</si>
  <si>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</si>
  <si>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</si>
  <si>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</si>
  <si>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</si>
  <si>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</si>
  <si>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</si>
  <si>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</si>
  <si>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</si>
  <si>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</si>
  <si>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</si>
  <si>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</si>
  <si>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</si>
  <si>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</si>
  <si>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</si>
  <si>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</si>
  <si>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</si>
  <si>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</si>
  <si>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</si>
  <si>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</si>
  <si>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</si>
  <si>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</si>
  <si>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</si>
  <si>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</si>
  <si>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</si>
  <si>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</si>
  <si>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</si>
  <si>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</si>
  <si>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</si>
  <si>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</si>
  <si>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</si>
  <si>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</si>
  <si>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</si>
  <si>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</si>
  <si>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</si>
  <si>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</si>
  <si>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</si>
  <si>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</si>
  <si>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</si>
  <si>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</si>
  <si>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</si>
  <si>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</si>
  <si>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</si>
  <si>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</si>
  <si>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</si>
  <si>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</si>
  <si>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</si>
  <si>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</si>
  <si>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</si>
  <si>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</si>
  <si>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</si>
  <si>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</si>
  <si>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</si>
  <si>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</si>
  <si>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</si>
  <si>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</si>
  <si>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</si>
  <si>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</si>
  <si>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</si>
  <si>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</si>
  <si>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</si>
  <si>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</si>
  <si>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</si>
  <si>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</si>
  <si>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</si>
  <si>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</si>
  <si>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</si>
  <si>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</si>
  <si>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</si>
  <si>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</si>
  <si>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</si>
  <si>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</si>
  <si>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</si>
  <si>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</si>
  <si>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</si>
  <si>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</si>
  <si>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</si>
  <si>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</si>
  <si>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</si>
  <si>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</si>
  <si>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</si>
  <si>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</si>
  <si>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</si>
  <si>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</si>
  <si>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</si>
  <si>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</si>
  <si>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</si>
  <si>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</si>
  <si>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</si>
  <si>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</si>
  <si>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</si>
  <si>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</si>
  <si>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</si>
  <si>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</si>
  <si>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</si>
  <si>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</si>
  <si>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</si>
  <si>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</si>
  <si>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</si>
  <si>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</si>
  <si>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</si>
  <si>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</si>
  <si>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</si>
  <si>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</si>
  <si>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</si>
  <si>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</si>
  <si>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</si>
  <si>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</si>
  <si>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</si>
  <si>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</si>
  <si>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</si>
  <si>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</si>
  <si>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</si>
  <si>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</si>
  <si>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</si>
  <si>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</si>
  <si>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</si>
  <si>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</si>
  <si>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</si>
  <si>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</si>
  <si>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</si>
  <si>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</si>
  <si>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</si>
  <si>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</si>
  <si>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</si>
  <si>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</si>
  <si>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</si>
  <si>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</si>
  <si>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</si>
  <si>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</si>
  <si>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</si>
  <si>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</si>
  <si>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</si>
  <si>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</si>
  <si>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</si>
  <si>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</si>
  <si>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</si>
  <si>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</si>
  <si>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</si>
  <si>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</si>
  <si>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</si>
  <si>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</si>
  <si>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</si>
  <si>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</si>
  <si>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</si>
  <si>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</si>
  <si>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</si>
  <si>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</si>
  <si>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</si>
  <si>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</si>
  <si>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</si>
  <si>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</si>
  <si>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</si>
  <si>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</si>
  <si>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</si>
  <si>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</si>
  <si>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</si>
  <si>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</si>
  <si>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</si>
  <si>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</si>
  <si>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</si>
  <si>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</si>
  <si>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</si>
  <si>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</si>
  <si>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</si>
  <si>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</si>
  <si>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</si>
  <si>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</si>
  <si>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</si>
  <si>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</si>
  <si>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</si>
  <si>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</si>
  <si>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</si>
  <si>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</si>
  <si>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</si>
  <si>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</si>
  <si>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</si>
  <si>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</si>
  <si>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</si>
  <si>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</si>
  <si>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</si>
  <si>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</si>
  <si>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</si>
  <si>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</si>
  <si>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</si>
  <si>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</si>
  <si>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</si>
  <si>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</si>
  <si>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</si>
  <si>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</si>
  <si>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</si>
  <si>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</si>
  <si>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</si>
  <si>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</si>
  <si>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</si>
  <si>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</si>
  <si>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</si>
  <si>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</si>
  <si>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</si>
  <si>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</si>
  <si>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</si>
  <si>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</si>
  <si>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</si>
  <si>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</si>
  <si>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</si>
  <si>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</si>
  <si>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</si>
  <si>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</si>
  <si>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</si>
  <si>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</si>
  <si>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</si>
  <si>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</si>
  <si>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</si>
  <si>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</si>
  <si>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</si>
  <si>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</si>
  <si>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</si>
  <si>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</si>
  <si>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</si>
  <si>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</si>
  <si>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</si>
  <si>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</si>
  <si>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</si>
  <si>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</si>
  <si>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</si>
  <si>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</si>
  <si>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</si>
  <si>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</si>
  <si>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</si>
  <si>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</si>
  <si>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</si>
  <si>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</si>
  <si>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</si>
  <si>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</si>
  <si>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</si>
  <si>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</si>
  <si>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</si>
  <si>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</si>
  <si>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</si>
  <si>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</si>
  <si>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</si>
  <si>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</si>
  <si>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</si>
  <si>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</si>
  <si>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</si>
  <si>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</si>
  <si>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</si>
  <si>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</si>
  <si>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</si>
  <si>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</si>
  <si>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</si>
  <si>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</si>
  <si>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</si>
  <si>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</si>
  <si>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</si>
  <si>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</si>
  <si>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</si>
  <si>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</si>
  <si>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</si>
  <si>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</si>
  <si>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</si>
  <si>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</si>
  <si>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</si>
  <si>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</si>
  <si>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</si>
  <si>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</si>
  <si>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</si>
  <si>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</si>
  <si>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</si>
  <si>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</si>
  <si>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</si>
  <si>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</si>
  <si>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</si>
  <si>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</si>
  <si>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</si>
  <si>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</si>
  <si>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</si>
  <si>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</si>
  <si>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</si>
  <si>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</si>
  <si>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</si>
  <si>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</si>
  <si>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</si>
  <si>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</si>
  <si>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</si>
  <si>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</si>
  <si>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</si>
  <si>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</si>
  <si>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</si>
  <si>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</si>
  <si>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</si>
  <si>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</si>
  <si>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</si>
  <si>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</si>
  <si>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</si>
  <si>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</si>
  <si>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</si>
  <si>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</si>
  <si>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</si>
  <si>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</si>
  <si>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</si>
  <si>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</si>
  <si>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</si>
  <si>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</si>
  <si>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</si>
  <si>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</si>
  <si>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</si>
  <si>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</si>
  <si>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</si>
  <si>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</si>
  <si>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</si>
  <si>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</si>
  <si>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</si>
  <si>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</si>
  <si>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</si>
  <si>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</si>
  <si>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</si>
  <si>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</si>
  <si>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</si>
  <si>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</si>
  <si>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</si>
  <si>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</si>
  <si>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</si>
  <si>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</si>
  <si>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</si>
  <si>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</si>
  <si>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</si>
  <si>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</si>
  <si>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</si>
  <si>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</si>
  <si>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</si>
  <si>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</si>
  <si>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</si>
  <si>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</si>
  <si>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</si>
  <si>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</si>
  <si>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</si>
  <si>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</si>
  <si>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</si>
  <si>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</si>
  <si>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</si>
  <si>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</si>
  <si>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</si>
  <si>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</si>
  <si>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</si>
  <si>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</si>
  <si>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</si>
  <si>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</si>
  <si>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</si>
  <si>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</si>
  <si>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</si>
  <si>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</si>
  <si>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</si>
  <si>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</si>
  <si>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</si>
  <si>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</si>
  <si>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</si>
  <si>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</si>
  <si>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</si>
  <si>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</si>
  <si>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</si>
  <si>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</si>
  <si>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</si>
  <si>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</si>
  <si>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</si>
  <si>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</si>
  <si>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</si>
  <si>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</si>
  <si>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</si>
  <si>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</si>
  <si>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</si>
  <si>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</si>
  <si>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</si>
  <si>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</si>
  <si>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</si>
  <si>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</si>
  <si>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</si>
  <si>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</si>
  <si>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</si>
  <si>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</si>
  <si>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</si>
  <si>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</si>
  <si>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</si>
  <si>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</si>
  <si>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</si>
  <si>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</si>
  <si>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</si>
  <si>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</si>
  <si>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</si>
  <si>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</si>
  <si>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</si>
  <si>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</si>
  <si>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</si>
  <si>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</si>
  <si>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</si>
  <si>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</si>
  <si>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</si>
  <si>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</si>
  <si>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</si>
  <si>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</si>
  <si>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</si>
  <si>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</si>
  <si>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</si>
  <si>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</si>
  <si>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</si>
  <si>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</si>
  <si>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</si>
  <si>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</si>
  <si>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</si>
  <si>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</si>
  <si>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</si>
  <si>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</si>
  <si>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</si>
  <si>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</si>
  <si>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</si>
  <si>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</si>
  <si>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</si>
  <si>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</si>
  <si>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</si>
  <si>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</si>
  <si>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</si>
  <si>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</si>
  <si>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</si>
  <si>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</si>
  <si>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</si>
  <si>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</si>
  <si>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</si>
  <si>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</si>
  <si>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</si>
  <si>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</si>
  <si>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</si>
  <si>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</si>
  <si>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</si>
  <si>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</si>
  <si>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</si>
  <si>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</si>
  <si>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</si>
  <si>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</si>
  <si>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</si>
  <si>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</si>
  <si>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</si>
  <si>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</si>
  <si>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</si>
  <si>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</si>
  <si>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</si>
  <si>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</si>
  <si>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</si>
  <si>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</si>
  <si>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</si>
  <si>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</si>
  <si>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</si>
  <si>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</si>
  <si>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</si>
  <si>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</si>
  <si>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</si>
  <si>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</si>
  <si>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</si>
  <si>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</si>
  <si>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</si>
  <si>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</si>
  <si>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</si>
  <si>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</si>
  <si>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</si>
  <si>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</si>
  <si>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</si>
  <si>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</si>
  <si>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</si>
  <si>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</si>
  <si>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</si>
  <si>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</si>
  <si>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</si>
  <si>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</si>
  <si>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</si>
  <si>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</si>
  <si>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</si>
  <si>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</si>
  <si>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</si>
  <si>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</si>
  <si>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</si>
  <si>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</si>
  <si>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</si>
  <si>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</si>
  <si>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</si>
  <si>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</si>
  <si>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</si>
  <si>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</si>
  <si>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</si>
  <si>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</si>
  <si>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</si>
  <si>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</si>
  <si>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</si>
  <si>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</si>
  <si>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</si>
  <si>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</si>
  <si>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</si>
  <si>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</si>
  <si>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</si>
  <si>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</si>
  <si>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</si>
  <si>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</si>
  <si>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</si>
  <si>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</si>
  <si>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</si>
  <si>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</si>
  <si>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</si>
  <si>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</si>
  <si>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</si>
  <si>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</si>
  <si>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</si>
  <si>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</si>
  <si>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</si>
  <si>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</si>
  <si>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</si>
  <si>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</si>
  <si>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</si>
  <si>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</si>
  <si>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</si>
  <si>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</si>
  <si>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</si>
  <si>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</si>
  <si>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</si>
  <si>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</si>
  <si>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</si>
  <si>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</si>
  <si>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</si>
  <si>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</si>
  <si>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</si>
  <si>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</si>
  <si>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</si>
  <si>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</si>
  <si>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</si>
  <si>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</si>
  <si>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</si>
  <si>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</si>
  <si>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</si>
  <si>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</si>
  <si>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</si>
  <si>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</si>
  <si>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</si>
  <si>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</si>
  <si>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</si>
  <si>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</si>
  <si>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</si>
  <si>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</si>
  <si>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</si>
  <si>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</si>
  <si>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</si>
  <si>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</si>
  <si>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</si>
  <si>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</si>
  <si>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</si>
  <si>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</si>
  <si>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</si>
  <si>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</si>
  <si>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</si>
  <si>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</si>
  <si>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</si>
  <si>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</si>
  <si>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</si>
  <si>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</si>
  <si>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</si>
  <si>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</si>
  <si>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</si>
  <si>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</si>
  <si>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</si>
  <si>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</si>
  <si>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</si>
  <si>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</si>
  <si>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</si>
  <si>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</si>
  <si>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</si>
  <si>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</si>
  <si>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</si>
  <si>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</si>
  <si>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</si>
  <si>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</si>
  <si>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</si>
  <si>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</si>
  <si>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</si>
  <si>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</si>
  <si>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</si>
  <si>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</si>
  <si>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</si>
  <si>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</si>
  <si>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</si>
  <si>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</si>
  <si>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</si>
  <si>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</si>
  <si>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</si>
  <si>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</si>
  <si>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</si>
  <si>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</si>
  <si>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</si>
  <si>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</si>
  <si>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</si>
  <si>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</si>
  <si>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</si>
  <si>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</si>
  <si>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</si>
  <si>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</si>
  <si>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</si>
  <si>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</si>
  <si>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</si>
  <si>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</si>
  <si>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</si>
  <si>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</si>
  <si>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</si>
  <si>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</si>
  <si>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</si>
  <si>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</si>
  <si>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</si>
  <si>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</si>
  <si>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</si>
  <si>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</si>
  <si>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</si>
  <si>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</si>
  <si>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</si>
  <si>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</si>
  <si>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</si>
  <si>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</si>
  <si>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</si>
  <si>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</si>
  <si>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</si>
  <si>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</si>
  <si>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</si>
  <si>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</si>
  <si>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</si>
  <si>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</si>
  <si>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</si>
  <si>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</si>
  <si>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</si>
  <si>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</si>
  <si>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</si>
  <si>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</si>
  <si>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</si>
  <si>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</si>
  <si>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</si>
  <si>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</si>
  <si>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</si>
  <si>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</si>
  <si>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</si>
  <si>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</si>
  <si>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</si>
  <si>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</si>
  <si>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</si>
  <si>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</si>
  <si>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</si>
  <si>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</si>
  <si>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</si>
  <si>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</si>
  <si>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</si>
  <si>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</si>
  <si>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</si>
  <si>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</si>
  <si>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</si>
  <si>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</si>
  <si>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</si>
  <si>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</si>
  <si>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</si>
  <si>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</si>
  <si>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</si>
  <si>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</si>
  <si>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</si>
  <si>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</si>
  <si>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</si>
  <si>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</si>
  <si>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</si>
  <si>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</si>
  <si>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</si>
  <si>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</si>
  <si>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</si>
  <si>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</si>
  <si>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</si>
  <si>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</si>
  <si>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</si>
  <si>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</si>
  <si>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</si>
  <si>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</si>
  <si>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</si>
  <si>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</si>
  <si>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</si>
  <si>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</si>
  <si>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</si>
  <si>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</si>
  <si>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</si>
  <si>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</si>
  <si>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</si>
  <si>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</si>
  <si>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</si>
  <si>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</si>
  <si>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</si>
  <si>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</si>
  <si>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</si>
  <si>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</si>
  <si>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</si>
  <si>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</si>
  <si>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</si>
  <si>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</si>
  <si>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</si>
  <si>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</si>
  <si>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</si>
  <si>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</si>
  <si>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</si>
  <si>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</si>
  <si>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</si>
  <si>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</si>
  <si>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</si>
  <si>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</si>
  <si>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</si>
  <si>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</si>
  <si>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</si>
  <si>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</si>
  <si>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</si>
  <si>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</si>
  <si>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</si>
  <si>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</si>
  <si>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</si>
  <si>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</si>
  <si>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</si>
  <si>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</si>
  <si>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</si>
  <si>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</si>
  <si>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</si>
  <si>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</si>
  <si>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</si>
  <si>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</si>
  <si>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</si>
  <si>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</si>
  <si>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</si>
  <si>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</si>
  <si>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</si>
  <si>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</si>
  <si>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</si>
  <si>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</si>
  <si>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</si>
  <si>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</si>
  <si>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</si>
  <si>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</si>
  <si>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</si>
  <si>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</si>
  <si>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</si>
  <si>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</si>
  <si>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</si>
  <si>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</si>
  <si>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</si>
  <si>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</si>
  <si>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</si>
  <si>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</si>
  <si>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</si>
  <si>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</si>
  <si>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</si>
  <si>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</si>
  <si>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</si>
  <si>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</si>
  <si>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</si>
  <si>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</si>
  <si>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</si>
  <si>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</si>
  <si>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</si>
  <si>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</si>
  <si>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</si>
  <si>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</si>
  <si>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</si>
  <si>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</si>
  <si>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</si>
  <si>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</si>
  <si>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</si>
  <si>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</si>
  <si>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</si>
  <si>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</si>
  <si>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</si>
  <si>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</si>
  <si>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</si>
  <si>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</si>
  <si>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</si>
  <si>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</si>
  <si>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</si>
  <si>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</si>
  <si>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</si>
  <si>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</si>
  <si>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</si>
  <si>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</si>
  <si>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</si>
  <si>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</si>
  <si>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</si>
  <si>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</si>
  <si>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</si>
  <si>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</si>
  <si>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</si>
  <si>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</si>
  <si>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</si>
  <si>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</si>
  <si>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</si>
  <si>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</si>
  <si>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</si>
  <si>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</si>
  <si>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</si>
  <si>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</si>
  <si>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</si>
  <si>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</si>
  <si>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</si>
  <si>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</si>
  <si>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</si>
  <si>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</si>
  <si>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</si>
  <si>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</si>
  <si>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</si>
  <si>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</si>
  <si>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</si>
  <si>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</si>
  <si>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</si>
  <si>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</si>
  <si>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</si>
  <si>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</si>
  <si>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</si>
  <si>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</si>
  <si>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</si>
  <si>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</si>
  <si>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</si>
  <si>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</si>
  <si>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</si>
  <si>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</si>
  <si>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</si>
  <si>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</si>
  <si>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</si>
  <si>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</si>
  <si>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</si>
  <si>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</si>
  <si>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</si>
  <si>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</si>
  <si>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</si>
  <si>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</si>
  <si>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</si>
  <si>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</si>
  <si>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</si>
  <si>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</si>
  <si>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</si>
  <si>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</si>
  <si>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</si>
  <si>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</si>
  <si>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</si>
  <si>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</si>
  <si>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</si>
  <si>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</si>
  <si>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</si>
  <si>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</si>
  <si>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</si>
  <si>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</si>
  <si>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</si>
  <si>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</si>
  <si>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</si>
  <si>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</si>
  <si>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</si>
  <si>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</si>
  <si>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</si>
  <si>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</si>
  <si>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</si>
  <si>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</si>
  <si>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</si>
  <si>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</si>
  <si>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</si>
  <si>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</si>
  <si>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</si>
  <si>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</si>
  <si>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</si>
  <si>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</si>
  <si>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</si>
  <si>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</si>
  <si>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</si>
  <si>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</si>
  <si>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</si>
  <si>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</si>
  <si>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</si>
  <si>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</si>
  <si>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</si>
  <si>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</si>
  <si>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</si>
  <si>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</si>
  <si>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</si>
  <si>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</si>
  <si>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</si>
  <si>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</si>
  <si>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</si>
  <si>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</si>
  <si>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</si>
  <si>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</si>
  <si>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</si>
  <si>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</si>
  <si>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</si>
  <si>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</si>
  <si>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</si>
  <si>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</si>
  <si>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</si>
  <si>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</si>
  <si>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</si>
  <si>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</si>
  <si>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</si>
  <si>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</si>
  <si>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</si>
  <si>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</si>
  <si>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</si>
  <si>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</si>
  <si>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</si>
  <si>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</si>
  <si>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</si>
  <si>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</si>
  <si>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</si>
  <si>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</si>
  <si>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</si>
  <si>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</si>
  <si>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</si>
  <si>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</si>
  <si>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</si>
  <si>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</si>
  <si>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</si>
  <si>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</si>
  <si>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</si>
  <si>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</si>
  <si>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</si>
  <si>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</si>
  <si>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</si>
  <si>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</si>
  <si>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</si>
  <si>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</si>
  <si>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</si>
  <si>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</si>
  <si>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</si>
  <si>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</si>
  <si>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</si>
  <si>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</si>
  <si>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</si>
  <si>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</si>
  <si>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</si>
  <si>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</si>
  <si>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</si>
  <si>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</si>
  <si>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</si>
  <si>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</si>
  <si>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</si>
  <si>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</si>
  <si>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</si>
  <si>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</si>
  <si>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</si>
  <si>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</si>
  <si>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</si>
  <si>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</si>
  <si>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</si>
  <si>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</si>
  <si>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</si>
  <si>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</si>
  <si>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</si>
  <si>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</si>
  <si>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</si>
  <si>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</si>
  <si>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</si>
  <si>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</si>
  <si>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</si>
  <si>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</si>
  <si>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</si>
  <si>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</si>
  <si>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</si>
  <si>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</si>
  <si>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</si>
  <si>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</si>
  <si>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</si>
  <si>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</si>
  <si>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</si>
  <si>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</si>
  <si>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</si>
  <si>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</si>
  <si>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</si>
  <si>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</si>
  <si>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</si>
  <si>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</si>
  <si>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</si>
  <si>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</si>
  <si>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</si>
  <si>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</si>
  <si>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</si>
  <si>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</si>
  <si>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</si>
  <si>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</si>
  <si>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</si>
  <si>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</si>
  <si>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</si>
  <si>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</si>
  <si>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</si>
  <si>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</si>
  <si>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</si>
  <si>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</si>
  <si>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</si>
  <si>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</si>
  <si>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</si>
  <si>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</si>
  <si>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</si>
  <si>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</si>
  <si>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</si>
  <si>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</si>
  <si>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</si>
  <si>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</si>
  <si>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</si>
  <si>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</si>
  <si>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</si>
  <si>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</si>
  <si>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</si>
  <si>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</si>
  <si>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</si>
  <si>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</si>
  <si>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</si>
  <si>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</si>
  <si>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</si>
  <si>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</si>
  <si>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</si>
  <si>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</si>
  <si>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</si>
  <si>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</si>
  <si>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</si>
  <si>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</si>
  <si>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</si>
  <si>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</si>
  <si>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</si>
  <si>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</si>
  <si>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</si>
  <si>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</si>
  <si>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</si>
  <si>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</si>
  <si>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</si>
  <si>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</si>
  <si>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</si>
  <si>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</si>
  <si>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</si>
  <si>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</si>
  <si>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</si>
  <si>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</si>
  <si>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</si>
  <si>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</si>
  <si>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</si>
  <si>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</si>
  <si>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</si>
  <si>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</si>
  <si>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</si>
  <si>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</si>
  <si>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</si>
  <si>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</si>
  <si>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</si>
  <si>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</si>
  <si>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</si>
  <si>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</si>
  <si>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</si>
  <si>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</si>
  <si>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</si>
  <si>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</si>
  <si>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</si>
  <si>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</si>
  <si>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</si>
  <si>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</si>
  <si>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</si>
  <si>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</si>
  <si>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</si>
  <si>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</si>
  <si>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</si>
  <si>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</si>
  <si>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</si>
  <si>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</si>
  <si>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</si>
  <si>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</si>
  <si>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</si>
  <si>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</si>
  <si>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</si>
  <si>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</si>
  <si>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</si>
  <si>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</si>
  <si>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</si>
  <si>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</si>
  <si>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</si>
  <si>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</si>
  <si>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</si>
  <si>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</si>
  <si>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</si>
  <si>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</si>
  <si>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</si>
  <si>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</si>
  <si>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</si>
  <si>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</si>
  <si>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</si>
  <si>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</si>
  <si>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</si>
  <si>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</si>
  <si>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</si>
  <si>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</si>
  <si>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</si>
  <si>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</si>
  <si>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</si>
  <si>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</si>
  <si>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</si>
  <si>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</si>
  <si>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</si>
  <si>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</si>
  <si>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</si>
  <si>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</si>
  <si>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</si>
  <si>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</si>
  <si>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</si>
  <si>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</si>
  <si>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</si>
  <si>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</si>
  <si>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</si>
  <si>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</si>
  <si>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</si>
  <si>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</si>
  <si>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</si>
  <si>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</si>
  <si>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</si>
  <si>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</si>
  <si>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</si>
  <si>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</si>
  <si>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</si>
  <si>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</si>
  <si>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</si>
  <si>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</si>
  <si>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</si>
  <si>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</si>
  <si>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</si>
  <si>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</si>
  <si>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</si>
  <si>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</si>
  <si>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</si>
  <si>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</si>
  <si>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</si>
  <si>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</si>
  <si>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</si>
  <si>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</si>
  <si>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</si>
  <si>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</si>
  <si>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</si>
  <si>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</si>
  <si>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</si>
  <si>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</si>
  <si>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</si>
  <si>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</si>
  <si>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</si>
  <si>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</si>
  <si>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</si>
  <si>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</si>
  <si>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</si>
  <si>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</si>
  <si>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</si>
  <si>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</si>
  <si>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</si>
  <si>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</si>
  <si>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</si>
  <si>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</si>
  <si>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</si>
  <si>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</si>
  <si>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</si>
  <si>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</si>
  <si>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</si>
  <si>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</si>
  <si>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</si>
  <si>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</si>
  <si>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</si>
  <si>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</si>
  <si>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</si>
  <si>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</si>
  <si>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</si>
  <si>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</si>
  <si>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</si>
  <si>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</si>
  <si>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</si>
  <si>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</si>
  <si>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</si>
  <si>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</si>
  <si>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</si>
  <si>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</si>
  <si>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</si>
  <si>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</si>
  <si>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</si>
  <si>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</si>
  <si>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</si>
  <si>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</si>
  <si>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</si>
  <si>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</si>
  <si>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</si>
  <si>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</si>
  <si>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</si>
  <si>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</si>
  <si>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</si>
  <si>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</si>
  <si>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</si>
  <si>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</si>
  <si>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</si>
  <si>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</si>
  <si>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</si>
  <si>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</si>
  <si>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</si>
  <si>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</si>
  <si>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</si>
  <si>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</si>
  <si>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</si>
  <si>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</si>
  <si>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</si>
  <si>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</si>
  <si>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</si>
  <si>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</si>
  <si>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</si>
  <si>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</si>
  <si>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</si>
  <si>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</si>
  <si>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</si>
  <si>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</si>
  <si>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</si>
  <si>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</si>
  <si>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</si>
  <si>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</si>
  <si>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</si>
  <si>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</si>
  <si>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</si>
  <si>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</si>
  <si>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</si>
  <si>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</si>
  <si>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</si>
  <si>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</si>
  <si>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</si>
  <si>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</si>
  <si>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</si>
  <si>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</si>
  <si>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</si>
  <si>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</si>
  <si>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</si>
  <si>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</si>
  <si>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</si>
  <si>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</si>
  <si>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</si>
  <si>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</si>
  <si>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</si>
  <si>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</si>
  <si>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</si>
  <si>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</si>
  <si>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</si>
  <si>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</si>
  <si>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</si>
  <si>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</si>
  <si>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</si>
  <si>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</si>
  <si>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</si>
  <si>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</si>
  <si>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</si>
  <si>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</si>
  <si>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</si>
  <si>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</si>
  <si>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</si>
  <si>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</si>
  <si>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</si>
  <si>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</si>
  <si>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</si>
  <si>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</si>
  <si>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</si>
  <si>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</si>
  <si>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</si>
  <si>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</si>
  <si>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</si>
  <si>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</si>
  <si>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</si>
  <si>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</si>
  <si>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</si>
  <si>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</si>
  <si>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</si>
  <si>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</si>
  <si>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</si>
  <si>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</si>
  <si>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</si>
  <si>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</si>
  <si>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</si>
  <si>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</si>
  <si>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</si>
  <si>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</si>
  <si>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</si>
  <si>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</si>
  <si>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</si>
  <si>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</si>
  <si>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</si>
  <si>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</si>
  <si>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</si>
  <si>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</si>
  <si>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</si>
  <si>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</si>
  <si>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</si>
  <si>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</si>
  <si>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</si>
  <si>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</si>
  <si>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</si>
  <si>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</si>
  <si>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</si>
  <si>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</si>
  <si>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</si>
  <si>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</si>
  <si>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</si>
  <si>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</si>
  <si>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</si>
  <si>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</si>
  <si>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</si>
  <si>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</si>
  <si>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</si>
  <si>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</si>
  <si>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</si>
  <si>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</si>
  <si>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</si>
  <si>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</si>
  <si>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</si>
  <si>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</si>
  <si>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</si>
  <si>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</si>
  <si>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</si>
  <si>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</si>
  <si>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</si>
  <si>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</si>
  <si>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</si>
  <si>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</si>
  <si>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</si>
  <si>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</si>
  <si>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</si>
  <si>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</si>
  <si>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</si>
  <si>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</si>
  <si>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</si>
  <si>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</si>
  <si>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</si>
  <si>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</si>
  <si>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</si>
  <si>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</si>
  <si>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</si>
  <si>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</si>
  <si>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</si>
  <si>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</si>
  <si>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</si>
  <si>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</si>
  <si>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</si>
  <si>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</si>
  <si>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</si>
  <si>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</si>
  <si>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</si>
  <si>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</si>
  <si>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</si>
  <si>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</si>
  <si>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</si>
  <si>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</si>
  <si>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</si>
  <si>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</si>
  <si>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</si>
  <si>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</si>
  <si>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</si>
  <si>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</si>
  <si>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</si>
  <si>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</si>
  <si>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</si>
  <si>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</si>
  <si>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</si>
  <si>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</si>
  <si>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</si>
  <si>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</si>
  <si>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</si>
  <si>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</si>
  <si>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</si>
  <si>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</si>
  <si>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</si>
  <si>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</si>
  <si>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</si>
  <si>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</si>
  <si>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</si>
  <si>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</si>
  <si>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</si>
  <si>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</si>
  <si>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</si>
  <si>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</si>
  <si>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</si>
  <si>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</si>
  <si>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</si>
  <si>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</si>
  <si>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</si>
  <si>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</si>
  <si>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</si>
  <si>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</si>
  <si>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</si>
  <si>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</si>
  <si>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</si>
  <si>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</si>
  <si>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</si>
  <si>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</si>
  <si>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</si>
  <si>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</si>
  <si>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</si>
  <si>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</si>
  <si>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</si>
  <si>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</si>
  <si>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</si>
  <si>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</si>
  <si>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</si>
  <si>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</si>
  <si>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</si>
  <si>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</si>
  <si>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</si>
  <si>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</si>
  <si>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</si>
  <si>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</si>
  <si>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</si>
  <si>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</si>
  <si>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</si>
  <si>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</si>
  <si>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</si>
  <si>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</si>
  <si>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</si>
  <si>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</si>
  <si>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</si>
  <si>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</si>
  <si>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</si>
  <si>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</si>
  <si>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</si>
  <si>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</si>
  <si>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</si>
  <si>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</si>
  <si>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</si>
  <si>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</si>
  <si>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</si>
  <si>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</si>
  <si>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</si>
  <si>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</si>
  <si>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</si>
  <si>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</si>
  <si>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</si>
  <si>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</si>
  <si>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</si>
  <si>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</si>
  <si>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</si>
  <si>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</si>
  <si>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</si>
  <si>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</si>
  <si>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</si>
  <si>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</si>
  <si>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</si>
  <si>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</si>
  <si>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</si>
  <si>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</si>
  <si>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</si>
  <si>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</si>
  <si>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</si>
  <si>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</si>
  <si>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</si>
  <si>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</si>
  <si>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</si>
  <si>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</si>
  <si>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</si>
  <si>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</si>
  <si>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</si>
  <si>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</si>
  <si>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</si>
  <si>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</si>
  <si>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</si>
  <si>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</si>
  <si>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</si>
  <si>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</si>
  <si>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</si>
  <si>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</si>
  <si>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</si>
  <si>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</si>
  <si>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</si>
  <si>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</si>
  <si>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</si>
  <si>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</si>
  <si>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</si>
  <si>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</si>
  <si>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</si>
  <si>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</si>
  <si>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</si>
  <si>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</si>
  <si>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</si>
  <si>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</si>
  <si>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</si>
  <si>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</si>
  <si>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</si>
  <si>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</si>
  <si>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</si>
  <si>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</si>
  <si>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</si>
  <si>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</si>
  <si>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</si>
  <si>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</si>
  <si>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</si>
  <si>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</si>
  <si>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</si>
  <si>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</si>
  <si>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</si>
  <si>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</si>
  <si>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</si>
  <si>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</si>
  <si>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</si>
  <si>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</si>
  <si>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</si>
  <si>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</si>
  <si>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</si>
  <si>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</si>
  <si>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</si>
  <si>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</si>
  <si>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</si>
  <si>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</si>
  <si>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</si>
  <si>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</si>
  <si>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</si>
  <si>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</si>
  <si>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</si>
  <si>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</si>
  <si>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</si>
  <si>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</si>
  <si>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</si>
  <si>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</si>
  <si>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</si>
  <si>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</si>
  <si>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</si>
  <si>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</si>
  <si>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</si>
  <si>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</si>
  <si>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</si>
  <si>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</si>
  <si>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</si>
  <si>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</si>
  <si>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</si>
  <si>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</si>
  <si>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</si>
  <si>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</si>
  <si>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</si>
  <si>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</si>
  <si>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</si>
  <si>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</si>
  <si>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</si>
  <si>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</si>
  <si>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</si>
  <si>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</si>
  <si>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</si>
  <si>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</si>
  <si>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</si>
  <si>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</si>
  <si>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</si>
  <si>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</si>
  <si>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</si>
  <si>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</si>
  <si>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</si>
  <si>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</si>
  <si>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</si>
  <si>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</si>
  <si>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</si>
  <si>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</si>
  <si>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</si>
  <si>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</si>
  <si>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</si>
  <si>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</si>
  <si>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</si>
  <si>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</si>
  <si>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</si>
  <si>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</si>
  <si>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</si>
  <si>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</si>
  <si>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</si>
  <si>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</si>
  <si>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</si>
  <si>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</si>
  <si>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</si>
  <si>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</si>
  <si>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</si>
  <si>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</si>
  <si>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</si>
  <si>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</si>
  <si>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</si>
  <si>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</si>
  <si>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</si>
  <si>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</si>
  <si>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</si>
  <si>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</si>
  <si>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</si>
  <si>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</si>
  <si>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</si>
  <si>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</si>
  <si>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</si>
  <si>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</si>
  <si>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</si>
  <si>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</si>
  <si>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</si>
  <si>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</si>
  <si>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</si>
  <si>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</si>
  <si>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</si>
  <si>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</si>
  <si>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</si>
  <si>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</si>
  <si>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</si>
  <si>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</si>
  <si>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</si>
  <si>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</si>
  <si>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</si>
  <si>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</si>
  <si>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</si>
  <si>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</si>
  <si>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</si>
  <si>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</si>
  <si>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</si>
  <si>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</si>
  <si>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</si>
  <si>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</si>
  <si>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</si>
  <si>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</si>
  <si>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</si>
  <si>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</si>
  <si>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</si>
  <si>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</si>
  <si>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</si>
  <si>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</si>
  <si>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</si>
  <si>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</si>
  <si>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</si>
  <si>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</si>
  <si>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</si>
  <si>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</si>
  <si>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</si>
  <si>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</si>
  <si>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</si>
  <si>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</si>
  <si>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</si>
  <si>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</si>
  <si>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</si>
  <si>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</si>
  <si>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</si>
  <si>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</si>
  <si>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</si>
  <si>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</si>
  <si>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</si>
  <si>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</si>
  <si>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</si>
  <si>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</si>
  <si>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</si>
  <si>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</si>
  <si>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</si>
  <si>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</si>
  <si>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</si>
  <si>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</si>
  <si>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</si>
  <si>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</si>
  <si>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</si>
  <si>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</si>
  <si>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</si>
  <si>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</si>
  <si>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</si>
  <si>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</si>
  <si>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</si>
  <si>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</si>
  <si>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</si>
  <si>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</si>
  <si>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</si>
  <si>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</si>
  <si>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</si>
  <si>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</si>
  <si>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</si>
  <si>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</si>
  <si>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</si>
  <si>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</si>
  <si>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</si>
  <si>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</si>
  <si>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</si>
  <si>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</si>
  <si>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</si>
  <si>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</si>
  <si>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</si>
  <si>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</si>
  <si>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</si>
  <si>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</si>
  <si>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</si>
  <si>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</si>
  <si>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</si>
  <si>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</si>
  <si>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</si>
  <si>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</si>
  <si>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</si>
  <si>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</si>
  <si>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</si>
  <si>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</si>
  <si>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</si>
  <si>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</si>
  <si>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</si>
  <si>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</si>
  <si>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</si>
  <si>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</si>
  <si>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</si>
  <si>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</si>
  <si>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</si>
  <si>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</si>
  <si>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</si>
  <si>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</si>
  <si>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</si>
  <si>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</si>
  <si>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</si>
  <si>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</si>
  <si>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</si>
  <si>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</si>
  <si>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</si>
  <si>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</si>
  <si>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</si>
  <si>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</si>
  <si>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</si>
  <si>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</si>
  <si>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</si>
  <si>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</si>
  <si>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</si>
  <si>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</si>
  <si>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</si>
  <si>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</si>
  <si>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</si>
  <si>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</si>
  <si>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</si>
  <si>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</si>
  <si>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</si>
  <si>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</si>
  <si>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</si>
  <si>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</si>
  <si>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</si>
  <si>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</si>
  <si>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</si>
  <si>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</si>
  <si>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</si>
  <si>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</si>
  <si>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</si>
  <si>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</si>
  <si>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</si>
  <si>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</si>
  <si>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</si>
  <si>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</si>
  <si>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</si>
  <si>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</si>
  <si>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</si>
  <si>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</si>
  <si>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</si>
  <si>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</si>
  <si>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</si>
  <si>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</si>
  <si>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</si>
  <si>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</si>
  <si>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</si>
  <si>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</si>
  <si>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</si>
  <si>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</si>
  <si>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</si>
  <si>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</si>
  <si>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</si>
  <si>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</si>
  <si>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</si>
  <si>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</si>
  <si>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</si>
  <si>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</si>
  <si>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</si>
  <si>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</si>
  <si>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</si>
  <si>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</si>
  <si>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</si>
  <si>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</si>
  <si>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</si>
  <si>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</si>
  <si>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</si>
  <si>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</si>
  <si>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</si>
  <si>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</si>
  <si>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</si>
  <si>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</si>
  <si>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</si>
  <si>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</si>
  <si>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</si>
  <si>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</si>
  <si>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</si>
  <si>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</si>
  <si>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</si>
  <si>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</si>
  <si>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</si>
  <si>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</si>
  <si>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</si>
  <si>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</si>
  <si>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</si>
  <si>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</si>
  <si>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</si>
  <si>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</si>
  <si>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</si>
  <si>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</si>
  <si>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</si>
  <si>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</si>
  <si>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</si>
  <si>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</si>
  <si>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</si>
  <si>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</si>
  <si>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</si>
  <si>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</si>
  <si>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</si>
  <si>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</si>
  <si>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</si>
  <si>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</si>
  <si>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</si>
  <si>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</si>
  <si>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</si>
  <si>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</si>
  <si>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</si>
  <si>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</si>
  <si>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</si>
  <si>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</si>
  <si>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</si>
  <si>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</si>
  <si>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</si>
  <si>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</si>
  <si>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</si>
  <si>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</si>
  <si>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</si>
  <si>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</si>
  <si>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</si>
  <si>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</si>
  <si>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</si>
  <si>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</si>
  <si>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</si>
  <si>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</si>
  <si>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</si>
  <si>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</si>
  <si>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</si>
  <si>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</si>
  <si>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</si>
  <si>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</si>
  <si>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</si>
  <si>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</si>
  <si>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</si>
  <si>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</si>
  <si>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</si>
  <si>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</si>
  <si>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</si>
  <si>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</si>
  <si>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</si>
  <si>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</si>
  <si>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</si>
  <si>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</si>
  <si>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</si>
  <si>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</si>
  <si>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</si>
  <si>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</si>
  <si>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</si>
  <si>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</si>
  <si>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</si>
  <si>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</si>
  <si>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</si>
  <si>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</si>
  <si>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</si>
  <si>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</si>
  <si>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</si>
  <si>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</si>
  <si>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</si>
  <si>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</si>
  <si>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</si>
  <si>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</si>
  <si>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</si>
  <si>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</si>
  <si>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</si>
  <si>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</si>
  <si>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</si>
  <si>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</si>
  <si>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</si>
  <si>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</si>
  <si>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</si>
  <si>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</si>
  <si>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</si>
  <si>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</si>
  <si>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</si>
  <si>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</si>
  <si>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</si>
  <si>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</si>
  <si>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</si>
  <si>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</si>
  <si>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</si>
  <si>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</si>
  <si>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</si>
  <si>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</si>
  <si>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</si>
  <si>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</si>
  <si>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</si>
  <si>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</si>
  <si>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</si>
  <si>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</si>
  <si>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</si>
  <si>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</si>
  <si>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</si>
  <si>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</si>
  <si>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</si>
  <si>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</si>
  <si>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</si>
  <si>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</si>
  <si>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</si>
  <si>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</si>
  <si>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</si>
  <si>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</si>
  <si>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</si>
  <si>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</si>
  <si>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</si>
  <si>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</si>
  <si>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</si>
  <si>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</si>
  <si>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</si>
  <si>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</si>
  <si>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</si>
  <si>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</si>
  <si>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</si>
  <si>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</si>
  <si>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</si>
  <si>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</si>
  <si>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</si>
  <si>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</si>
  <si>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</si>
  <si>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</si>
  <si>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</si>
  <si>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</si>
  <si>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</si>
  <si>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</si>
  <si>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</si>
  <si>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</si>
  <si>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</si>
  <si>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</si>
  <si>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</si>
  <si>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</si>
  <si>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</si>
  <si>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</si>
  <si>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</si>
  <si>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</si>
  <si>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</si>
  <si>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</si>
  <si>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</si>
  <si>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</si>
  <si>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</si>
  <si>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</si>
  <si>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</si>
  <si>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</si>
  <si>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</si>
  <si>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</si>
  <si>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</si>
  <si>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</si>
  <si>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</si>
  <si>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</si>
  <si>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</si>
  <si>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</si>
  <si>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</si>
  <si>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</si>
  <si>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</si>
  <si>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</si>
  <si>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</si>
  <si>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</si>
  <si>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</si>
  <si>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</si>
  <si>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</si>
  <si>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</si>
  <si>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</si>
  <si>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</si>
  <si>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</si>
  <si>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</si>
  <si>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</si>
  <si>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</si>
  <si>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</si>
  <si>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</si>
  <si>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</si>
  <si>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</si>
  <si>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</si>
  <si>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</si>
  <si>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</si>
  <si>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</si>
  <si>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</si>
  <si>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</si>
  <si>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</si>
  <si>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</si>
  <si>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</si>
  <si>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</si>
  <si>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</si>
  <si>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</si>
  <si>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</si>
  <si>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</si>
  <si>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</si>
  <si>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</si>
  <si>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</si>
  <si>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</si>
  <si>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</si>
  <si>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</si>
  <si>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</si>
  <si>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</si>
  <si>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</si>
  <si>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</si>
  <si>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</si>
  <si>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</si>
  <si>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</si>
  <si>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</si>
  <si>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</si>
  <si>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</si>
  <si>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</si>
  <si>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</si>
  <si>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</si>
  <si>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</si>
  <si>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</si>
  <si>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</si>
  <si>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</si>
  <si>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</si>
  <si>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</si>
  <si>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</si>
  <si>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</si>
  <si>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</si>
  <si>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</si>
  <si>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</si>
  <si>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</si>
  <si>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</si>
  <si>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</si>
  <si>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</si>
  <si>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</si>
  <si>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</si>
  <si>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</si>
  <si>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</si>
  <si>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</si>
  <si>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</si>
  <si>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</si>
  <si>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</si>
  <si>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</si>
  <si>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</si>
  <si>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</si>
  <si>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</si>
  <si>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</si>
  <si>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</si>
  <si>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</si>
  <si>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</si>
  <si>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</si>
  <si>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</si>
  <si>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</si>
  <si>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</si>
  <si>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</si>
  <si>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</si>
  <si>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</si>
  <si>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</si>
  <si>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</si>
  <si>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</si>
  <si>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</si>
  <si>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</si>
  <si>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</si>
  <si>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</si>
  <si>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</si>
  <si>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</si>
  <si>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</si>
  <si>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</si>
  <si>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</si>
  <si>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</si>
  <si>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</si>
  <si>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</si>
  <si>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</si>
  <si>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</si>
  <si>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</si>
  <si>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</si>
  <si>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</si>
  <si>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</si>
  <si>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</si>
  <si>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</si>
  <si>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</si>
  <si>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</si>
  <si>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</si>
  <si>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</si>
  <si>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</si>
  <si>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</si>
  <si>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</si>
  <si>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</si>
  <si>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</si>
  <si>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</si>
  <si>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</si>
  <si>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</si>
  <si>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</si>
  <si>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</si>
  <si>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</si>
  <si>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</si>
  <si>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</si>
  <si>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</si>
  <si>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</si>
  <si>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</si>
  <si>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</si>
  <si>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</si>
  <si>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</si>
  <si>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</si>
  <si>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</si>
  <si>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</si>
  <si>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</si>
  <si>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</si>
  <si>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</si>
  <si>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</si>
  <si>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</si>
  <si>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</si>
  <si>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</si>
  <si>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</si>
  <si>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</si>
  <si>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</si>
  <si>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</si>
  <si>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</si>
  <si>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</si>
  <si>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</si>
  <si>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</si>
  <si>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</si>
  <si>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</si>
  <si>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</si>
  <si>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</si>
  <si>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</si>
  <si>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</si>
  <si>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</si>
  <si>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</si>
  <si>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</si>
  <si>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</si>
  <si>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</si>
  <si>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</si>
  <si>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</si>
  <si>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</si>
  <si>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</si>
  <si>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</si>
  <si>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</si>
  <si>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</si>
  <si>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</si>
  <si>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</si>
  <si>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</si>
  <si>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</si>
  <si>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</si>
  <si>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</si>
  <si>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</si>
  <si>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</si>
  <si>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</si>
  <si>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</si>
  <si>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</si>
  <si>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</si>
  <si>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</si>
  <si>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</si>
  <si>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</si>
  <si>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</si>
  <si>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</si>
  <si>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</si>
  <si>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</si>
  <si>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</si>
  <si>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</si>
  <si>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</si>
  <si>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</si>
  <si>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</si>
  <si>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</si>
  <si>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</si>
  <si>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</si>
  <si>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</si>
  <si>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</si>
  <si>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</si>
  <si>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</si>
  <si>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</si>
  <si>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</si>
  <si>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</si>
  <si>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</si>
  <si>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</si>
  <si>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</si>
  <si>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</si>
  <si>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</si>
  <si>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</si>
  <si>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</si>
  <si>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</si>
  <si>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</si>
  <si>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</si>
  <si>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</si>
  <si>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</si>
  <si>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</si>
  <si>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</si>
  <si>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</si>
  <si>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</si>
  <si>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</si>
  <si>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</si>
  <si>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</si>
  <si>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</si>
  <si>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</si>
  <si>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</si>
  <si>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</si>
  <si>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</si>
  <si>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</si>
  <si>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</si>
  <si>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</si>
  <si>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</si>
  <si>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</si>
  <si>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</si>
  <si>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</si>
  <si>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</si>
  <si>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</si>
  <si>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</si>
  <si>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</si>
  <si>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</si>
  <si>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</si>
  <si>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</si>
  <si>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</si>
  <si>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</si>
  <si>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</si>
  <si>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</si>
  <si>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</si>
  <si>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</si>
  <si>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</si>
  <si>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</si>
  <si>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</si>
  <si>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</si>
  <si>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</si>
  <si>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</si>
  <si>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</si>
  <si>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</si>
  <si>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</si>
  <si>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</si>
  <si>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</si>
  <si>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</si>
  <si>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</si>
  <si>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</si>
  <si>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</si>
  <si>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</si>
  <si>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</si>
  <si>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</si>
  <si>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</si>
  <si>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</si>
  <si>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</si>
  <si>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</si>
  <si>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</si>
  <si>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</si>
  <si>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</si>
  <si>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</si>
  <si>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</si>
  <si>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</si>
  <si>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</si>
  <si>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</si>
  <si>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</si>
  <si>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</si>
  <si>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</si>
  <si>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</si>
  <si>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</si>
  <si>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</si>
  <si>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</si>
  <si>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</si>
  <si>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</si>
  <si>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</si>
  <si>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</si>
  <si>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</si>
  <si>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</si>
  <si>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</si>
  <si>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</si>
  <si>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</si>
  <si>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</si>
  <si>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</si>
  <si>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</si>
  <si>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</si>
  <si>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</si>
  <si>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</si>
  <si>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</si>
  <si>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</si>
  <si>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</si>
  <si>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</si>
  <si>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</si>
  <si>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</si>
  <si>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</si>
  <si>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</si>
  <si>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</si>
  <si>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</si>
  <si>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</si>
  <si>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</si>
  <si>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</si>
  <si>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</si>
  <si>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</si>
  <si>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</si>
  <si>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</si>
  <si>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</si>
  <si>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</si>
  <si>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</si>
  <si>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</si>
  <si>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</si>
  <si>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</si>
  <si>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</si>
  <si>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</si>
  <si>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</si>
  <si>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</si>
  <si>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</si>
  <si>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</si>
  <si>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</si>
  <si>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</si>
  <si>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</si>
  <si>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</si>
  <si>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</si>
  <si>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</si>
  <si>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</si>
  <si>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</si>
  <si>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</si>
  <si>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</si>
  <si>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</si>
  <si>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</si>
  <si>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</si>
  <si>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</si>
  <si>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</si>
  <si>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</si>
  <si>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</si>
  <si>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</si>
  <si>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</si>
  <si>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</si>
  <si>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</si>
  <si>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</si>
  <si>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</si>
  <si>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</si>
  <si>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</si>
  <si>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</si>
  <si>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</si>
  <si>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</si>
  <si>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</si>
  <si>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</si>
  <si>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</si>
  <si>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</si>
  <si>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</si>
  <si>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</si>
  <si>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</si>
  <si>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</si>
  <si>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</si>
  <si>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</si>
  <si>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</si>
  <si>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</si>
  <si>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</si>
  <si>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</si>
  <si>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</si>
  <si>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</si>
  <si>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</si>
  <si>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</si>
  <si>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</si>
  <si>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</si>
  <si>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</si>
  <si>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</si>
  <si>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</si>
  <si>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</si>
  <si>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</si>
  <si>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</si>
  <si>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</si>
  <si>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</si>
  <si>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</si>
  <si>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</si>
  <si>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</si>
  <si>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</si>
  <si>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</si>
  <si>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</si>
  <si>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</si>
  <si>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</si>
  <si>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</si>
  <si>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</si>
  <si>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</si>
  <si>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</si>
  <si>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</si>
  <si>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</si>
  <si>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</si>
  <si>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</si>
  <si>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</si>
  <si>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</si>
  <si>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</si>
  <si>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</si>
  <si>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</si>
  <si>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</si>
  <si>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</si>
  <si>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</si>
  <si>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</si>
  <si>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</si>
  <si>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</si>
  <si>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</si>
  <si>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</si>
  <si>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</si>
  <si>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</si>
  <si>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</si>
  <si>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</si>
  <si>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</si>
  <si>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</si>
  <si>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</si>
  <si>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</si>
  <si>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</si>
  <si>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</si>
  <si>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</si>
  <si>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</si>
  <si>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</si>
  <si>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</si>
  <si>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</si>
  <si>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</si>
  <si>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</si>
  <si>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</si>
  <si>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</si>
  <si>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</si>
  <si>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</si>
  <si>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</si>
  <si>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</si>
  <si>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</si>
  <si>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</si>
  <si>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</si>
  <si>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</si>
  <si>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</si>
  <si>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</si>
  <si>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</si>
  <si>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</si>
  <si>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</si>
  <si>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</si>
  <si>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</si>
  <si>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</si>
  <si>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</si>
  <si>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</si>
  <si>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</si>
  <si>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</si>
  <si>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</si>
  <si>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</si>
  <si>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</si>
  <si>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</si>
  <si>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</si>
  <si>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</si>
  <si>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</si>
  <si>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</si>
  <si>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</si>
  <si>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</si>
  <si>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</si>
  <si>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</si>
  <si>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</si>
  <si>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</si>
  <si>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</si>
  <si>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</si>
  <si>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</si>
  <si>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</si>
  <si>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</si>
  <si>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</si>
  <si>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</si>
  <si>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</si>
  <si>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</si>
  <si>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</si>
  <si>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</si>
  <si>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</si>
  <si>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</si>
  <si>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</si>
  <si>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</si>
  <si>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</si>
  <si>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</si>
  <si>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</si>
  <si>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</si>
  <si>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</si>
  <si>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</si>
  <si>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</si>
  <si>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</si>
  <si>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</si>
  <si>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</si>
  <si>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</si>
  <si>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</si>
  <si>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</si>
  <si>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</si>
  <si>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</si>
  <si>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</si>
  <si>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</si>
  <si>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</si>
  <si>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</si>
  <si>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</si>
  <si>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</si>
  <si>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</si>
  <si>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</si>
  <si>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</si>
  <si>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</si>
  <si>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</si>
  <si>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</si>
  <si>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</si>
  <si>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</si>
  <si>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</si>
  <si>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</si>
  <si>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</si>
  <si>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</si>
  <si>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</si>
  <si>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</si>
  <si>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</si>
  <si>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</si>
  <si>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</si>
  <si>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</si>
  <si>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</si>
  <si>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</si>
  <si>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</si>
  <si>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</si>
  <si>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</si>
  <si>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</si>
  <si>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</si>
  <si>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</si>
  <si>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</si>
  <si>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</si>
  <si>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</si>
  <si>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</si>
  <si>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</si>
  <si>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</si>
  <si>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</si>
  <si>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</si>
  <si>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</si>
  <si>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</si>
  <si>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</si>
  <si>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</si>
  <si>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</si>
  <si>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</si>
  <si>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</si>
  <si>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</si>
  <si>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</si>
  <si>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</si>
  <si>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</si>
  <si>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</si>
  <si>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</si>
  <si>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</si>
  <si>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</si>
  <si>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</si>
  <si>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</si>
  <si>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</si>
  <si>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</si>
  <si>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</si>
  <si>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</si>
  <si>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</si>
  <si>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</si>
  <si>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</si>
  <si>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</si>
  <si>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</si>
  <si>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</si>
  <si>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</si>
  <si>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</si>
  <si>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</si>
  <si>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</si>
  <si>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</si>
  <si>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</si>
  <si>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</si>
  <si>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</si>
  <si>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</si>
  <si>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</si>
  <si>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</si>
  <si>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</si>
  <si>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</si>
  <si>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</si>
  <si>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</si>
  <si>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</si>
  <si>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</si>
  <si>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</si>
  <si>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</si>
  <si>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</si>
  <si>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</si>
  <si>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</si>
  <si>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</si>
  <si>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</si>
  <si>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</si>
  <si>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</si>
  <si>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</si>
  <si>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</si>
  <si>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</si>
  <si>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</si>
  <si>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</si>
  <si>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</si>
  <si>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</si>
  <si>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</si>
  <si>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</si>
  <si>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</si>
  <si>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</si>
  <si>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</si>
  <si>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</si>
  <si>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</si>
  <si>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</si>
  <si>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</si>
  <si>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</si>
  <si>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</si>
  <si>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</si>
  <si>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</si>
  <si>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</si>
  <si>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</si>
  <si>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</si>
  <si>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</si>
  <si>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</si>
  <si>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</si>
  <si>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</si>
  <si>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</si>
  <si>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</si>
  <si>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</si>
  <si>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</si>
  <si>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</si>
  <si>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</si>
  <si>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</si>
  <si>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</si>
  <si>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</si>
  <si>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</si>
  <si>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</si>
  <si>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</si>
  <si>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</si>
  <si>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</si>
  <si>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</si>
  <si>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</si>
  <si>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</si>
  <si>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</si>
  <si>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</si>
  <si>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</si>
  <si>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</si>
  <si>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</si>
  <si>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</si>
  <si>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</si>
  <si>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</si>
  <si>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</si>
  <si>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</si>
  <si>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</si>
  <si>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</si>
  <si>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</si>
  <si>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</si>
  <si>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</si>
  <si>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</si>
  <si>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</si>
  <si>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</si>
  <si>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</si>
  <si>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</si>
  <si>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</si>
  <si>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</si>
  <si>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</si>
  <si>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</si>
  <si>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</si>
  <si>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</si>
  <si>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</si>
  <si>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</si>
  <si>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</si>
  <si>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</si>
  <si>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</si>
  <si>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</si>
  <si>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</si>
  <si>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</si>
  <si>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</si>
  <si>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</si>
  <si>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</si>
  <si>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</si>
  <si>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</si>
  <si>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</si>
  <si>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</si>
  <si>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</si>
  <si>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</si>
  <si>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</si>
  <si>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</si>
  <si>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</si>
  <si>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</si>
  <si>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</si>
  <si>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</si>
  <si>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</si>
  <si>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</si>
  <si>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</si>
  <si>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</si>
  <si>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</si>
  <si>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</si>
  <si>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</si>
  <si>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</si>
  <si>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</si>
  <si>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</si>
  <si>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</si>
  <si>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</si>
  <si>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</si>
  <si>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</si>
  <si>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</si>
  <si>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</si>
  <si>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</si>
  <si>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</si>
  <si>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</si>
  <si>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</si>
  <si>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</si>
  <si>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</si>
  <si>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</si>
  <si>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</si>
  <si>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</si>
  <si>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</si>
  <si>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</si>
  <si>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</si>
  <si>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</si>
  <si>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</si>
  <si>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</si>
  <si>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</si>
  <si>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</si>
  <si>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</si>
  <si>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</si>
  <si>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</si>
  <si>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</si>
  <si>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</si>
  <si>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</si>
  <si>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</si>
  <si>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</si>
  <si>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</si>
  <si>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</si>
  <si>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</si>
  <si>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</si>
  <si>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</si>
  <si>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</si>
  <si>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</si>
  <si>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</si>
  <si>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</si>
  <si>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</si>
  <si>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</si>
  <si>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</si>
  <si>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</si>
  <si>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</si>
  <si>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</si>
  <si>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</si>
  <si>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</si>
  <si>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</si>
  <si>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</si>
  <si>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</si>
  <si>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</si>
  <si>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</si>
  <si>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</si>
  <si>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</si>
  <si>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</si>
  <si>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</si>
  <si>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</si>
  <si>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</si>
  <si>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</si>
  <si>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</si>
  <si>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</si>
  <si>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</si>
  <si>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</si>
  <si>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</si>
  <si>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</si>
  <si>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</si>
  <si>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</si>
  <si>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</si>
  <si>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</si>
  <si>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</si>
  <si>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</si>
  <si>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</si>
  <si>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</si>
  <si>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</si>
  <si>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</si>
  <si>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</si>
  <si>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</si>
  <si>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</si>
  <si>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</si>
  <si>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</si>
  <si>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</si>
  <si>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</si>
  <si>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</si>
  <si>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</si>
  <si>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</si>
  <si>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</si>
  <si>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</si>
  <si>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</si>
  <si>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</si>
  <si>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</si>
  <si>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</si>
  <si>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</si>
  <si>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</si>
  <si>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</si>
  <si>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</si>
  <si>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</si>
  <si>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</si>
  <si>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</si>
  <si>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</si>
  <si>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</si>
  <si>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</si>
  <si>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</si>
  <si>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</si>
  <si>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</si>
  <si>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</si>
  <si>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</si>
  <si>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</si>
  <si>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</si>
  <si>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</si>
  <si>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</si>
  <si>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</si>
  <si>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</si>
  <si>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</si>
  <si>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</si>
  <si>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</si>
  <si>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</si>
  <si>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</si>
  <si>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</si>
  <si>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</si>
  <si>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</si>
  <si>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</si>
  <si>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</si>
  <si>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</si>
  <si>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</si>
  <si>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</si>
  <si>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</si>
  <si>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</si>
  <si>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</si>
  <si>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</si>
  <si>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</si>
  <si>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</si>
  <si>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</si>
  <si>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</si>
  <si>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</si>
  <si>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</si>
  <si>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</si>
  <si>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</si>
  <si>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</si>
  <si>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</si>
  <si>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</si>
  <si>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</si>
  <si>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</si>
  <si>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</si>
  <si>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</si>
  <si>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</si>
  <si>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</si>
  <si>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</si>
  <si>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</si>
  <si>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</si>
  <si>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</si>
  <si>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</si>
  <si>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</si>
  <si>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</si>
  <si>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</si>
  <si>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</si>
  <si>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</si>
  <si>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</si>
  <si>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</si>
  <si>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</si>
  <si>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</si>
  <si>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</si>
  <si>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</si>
  <si>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</si>
  <si>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</si>
  <si>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</si>
  <si>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</si>
  <si>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</si>
  <si>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</si>
  <si>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</si>
  <si>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</si>
  <si>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</si>
  <si>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</si>
  <si>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</si>
  <si>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</si>
  <si>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</si>
  <si>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</si>
  <si>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</si>
  <si>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</si>
  <si>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</si>
  <si>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</si>
  <si>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</si>
  <si>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</si>
  <si>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</si>
  <si>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</si>
  <si>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</si>
  <si>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</si>
  <si>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</si>
  <si>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</si>
  <si>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</si>
  <si>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</si>
  <si>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</si>
  <si>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</si>
  <si>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</si>
  <si>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</si>
  <si>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</si>
  <si>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</si>
  <si>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</si>
  <si>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</si>
  <si>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</si>
  <si>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</si>
  <si>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</si>
  <si>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</si>
  <si>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</si>
  <si>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</si>
  <si>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</si>
  <si>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</si>
  <si>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</si>
  <si>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</si>
  <si>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</si>
  <si>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</si>
  <si>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</si>
  <si>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</si>
  <si>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</si>
  <si>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</si>
  <si>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</si>
  <si>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</si>
  <si>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</si>
  <si>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</si>
  <si>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</si>
  <si>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</si>
  <si>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</si>
  <si>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</si>
  <si>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</si>
  <si>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</si>
  <si>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</si>
  <si>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</si>
  <si>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</si>
  <si>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</si>
  <si>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</si>
  <si>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</si>
  <si>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</si>
  <si>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</si>
  <si>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</si>
  <si>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</si>
  <si>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</si>
  <si>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</si>
  <si>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</si>
  <si>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</si>
  <si>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</si>
  <si>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</si>
  <si>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</si>
  <si>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</si>
  <si>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</si>
  <si>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</si>
  <si>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</si>
  <si>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</si>
  <si>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</si>
  <si>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</si>
  <si>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</si>
  <si>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</si>
  <si>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</si>
  <si>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</si>
  <si>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</si>
  <si>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</si>
  <si>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</si>
  <si>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</si>
  <si>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</si>
  <si>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</si>
  <si>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</si>
  <si>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</si>
  <si>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</si>
  <si>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</si>
  <si>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</si>
  <si>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</si>
  <si>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</si>
  <si>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</si>
  <si>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</si>
  <si>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</si>
  <si>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</si>
  <si>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</si>
  <si>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</si>
  <si>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</si>
  <si>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</si>
  <si>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</si>
  <si>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</si>
  <si>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</si>
  <si>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</si>
  <si>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</si>
  <si>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</si>
  <si>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</si>
  <si>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</si>
  <si>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</si>
  <si>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</si>
  <si>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</si>
  <si>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</si>
  <si>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</si>
  <si>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</si>
  <si>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</si>
  <si>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</si>
  <si>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</si>
  <si>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</si>
  <si>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</si>
  <si>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</si>
  <si>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</si>
  <si>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</si>
  <si>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</si>
  <si>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</si>
  <si>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</si>
  <si>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</si>
  <si>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</si>
  <si>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</si>
  <si>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</si>
  <si>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</si>
  <si>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</si>
  <si>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</si>
  <si>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</si>
  <si>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</si>
  <si>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</si>
  <si>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</si>
  <si>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</si>
  <si>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</si>
  <si>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</si>
  <si>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</si>
  <si>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</si>
  <si>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</si>
  <si>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</si>
  <si>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</si>
  <si>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</si>
  <si>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</si>
  <si>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</si>
  <si>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</si>
  <si>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</si>
  <si>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</si>
  <si>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</si>
  <si>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</si>
  <si>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</si>
  <si>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</si>
  <si>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</si>
  <si>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</si>
  <si>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</si>
  <si>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</si>
  <si>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</si>
  <si>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</si>
  <si>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</si>
  <si>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</si>
  <si>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</si>
  <si>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</si>
  <si>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</si>
  <si>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</si>
  <si>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</si>
  <si>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</si>
  <si>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</si>
  <si>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</si>
  <si>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</si>
  <si>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</si>
  <si>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</si>
  <si>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</si>
  <si>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</si>
  <si>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</si>
  <si>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</si>
  <si>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</si>
  <si>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</si>
  <si>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</si>
  <si>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</si>
  <si>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</si>
  <si>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</si>
  <si>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</si>
  <si>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</si>
  <si>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</si>
  <si>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</si>
  <si>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</si>
  <si>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</si>
  <si>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</si>
  <si>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</si>
  <si>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</si>
  <si>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</si>
  <si>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</si>
  <si>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</si>
  <si>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</si>
  <si>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</si>
  <si>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</si>
  <si>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</si>
  <si>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</si>
  <si>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</si>
  <si>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</si>
  <si>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</si>
  <si>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</si>
  <si>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</si>
  <si>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</si>
  <si>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</si>
  <si>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</si>
  <si>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</si>
  <si>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</si>
  <si>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</si>
  <si>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</si>
  <si>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</si>
  <si>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</si>
  <si>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</si>
  <si>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</si>
  <si>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</si>
  <si>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</si>
  <si>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</si>
  <si>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</si>
  <si>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</si>
  <si>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</si>
  <si>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</si>
  <si>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</si>
  <si>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</si>
  <si>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</si>
  <si>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</si>
  <si>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</si>
  <si>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</si>
  <si>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</si>
  <si>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</si>
  <si>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</si>
  <si>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</si>
  <si>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</si>
  <si>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</si>
  <si>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</si>
  <si>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</si>
  <si>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</si>
  <si>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</si>
  <si>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</si>
  <si>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</si>
  <si>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</si>
  <si>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</si>
  <si>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</si>
  <si>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</si>
  <si>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</si>
  <si>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</si>
  <si>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</si>
  <si>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</si>
  <si>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</si>
  <si>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</si>
  <si>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</si>
  <si>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</si>
  <si>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</si>
  <si>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</si>
  <si>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</si>
  <si>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</si>
  <si>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</si>
  <si>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</si>
  <si>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</si>
  <si>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</si>
  <si>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</si>
  <si>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</si>
  <si>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</si>
  <si>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</si>
  <si>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</si>
  <si>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</si>
  <si>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</si>
  <si>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</si>
  <si>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</si>
  <si>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</si>
  <si>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</si>
  <si>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</si>
  <si>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</si>
  <si>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</si>
  <si>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</si>
  <si>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</si>
  <si>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</si>
  <si>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</si>
  <si>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</si>
  <si>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</si>
  <si>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</si>
  <si>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</si>
  <si>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</si>
  <si>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</si>
  <si>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</si>
  <si>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</si>
  <si>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</si>
  <si>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</si>
  <si>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</si>
  <si>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</si>
  <si>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</si>
  <si>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</si>
  <si>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</si>
  <si>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</si>
  <si>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</si>
  <si>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</si>
  <si>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</si>
  <si>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</si>
  <si>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</si>
  <si>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</si>
  <si>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</si>
  <si>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</si>
  <si>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</si>
  <si>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</si>
  <si>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</si>
  <si>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</si>
  <si>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</si>
  <si>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</si>
  <si>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</si>
  <si>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</si>
  <si>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</si>
  <si>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</si>
  <si>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</si>
  <si>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</si>
  <si>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</si>
  <si>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</si>
  <si>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</si>
  <si>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</si>
  <si>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</si>
  <si>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</si>
  <si>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</si>
  <si>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</si>
  <si>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</si>
  <si>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</si>
  <si>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</si>
  <si>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</si>
  <si>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</si>
  <si>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</si>
  <si>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</si>
  <si>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</si>
  <si>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</si>
  <si>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</si>
  <si>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</si>
  <si>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</si>
  <si>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</si>
  <si>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</si>
  <si>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</si>
  <si>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</si>
  <si>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</si>
  <si>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</si>
  <si>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</si>
  <si>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</si>
  <si>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</si>
  <si>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</si>
  <si>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</si>
  <si>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</si>
  <si>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</si>
  <si>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</si>
  <si>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</si>
  <si>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</si>
  <si>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</si>
  <si>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</si>
  <si>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</si>
  <si>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</si>
  <si>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</si>
  <si>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</si>
  <si>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</si>
  <si>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</si>
  <si>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</si>
  <si>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</si>
  <si>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</si>
  <si>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</si>
  <si>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</si>
  <si>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</si>
  <si>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</si>
  <si>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</si>
  <si>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</si>
  <si>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</si>
  <si>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</si>
  <si>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</si>
  <si>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</si>
  <si>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</si>
  <si>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</si>
  <si>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</si>
  <si>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</si>
  <si>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</si>
  <si>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</si>
  <si>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</si>
  <si>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</si>
  <si>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</si>
  <si>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</si>
  <si>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</si>
  <si>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</si>
  <si>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</si>
  <si>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</si>
  <si>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</si>
  <si>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</si>
  <si>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</si>
  <si>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</si>
  <si>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</si>
  <si>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</si>
  <si>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</si>
  <si>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</si>
  <si>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</si>
  <si>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</si>
  <si>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</si>
  <si>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</si>
  <si>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</si>
  <si>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</si>
  <si>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</si>
  <si>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</si>
  <si>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</si>
  <si>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</si>
  <si>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</si>
  <si>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</si>
  <si>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</si>
  <si>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</si>
  <si>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</si>
  <si>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</si>
  <si>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</si>
  <si>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</si>
  <si>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</si>
  <si>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</si>
  <si>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</si>
  <si>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</si>
  <si>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</si>
  <si>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</si>
  <si>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</si>
  <si>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</si>
  <si>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</si>
  <si>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</si>
  <si>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</si>
  <si>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</si>
  <si>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</si>
  <si>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</si>
  <si>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</si>
  <si>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</si>
  <si>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</si>
  <si>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</si>
  <si>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</si>
  <si>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</si>
  <si>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</si>
  <si>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</si>
  <si>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</si>
  <si>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</si>
  <si>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</si>
  <si>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</si>
  <si>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</si>
  <si>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</si>
  <si>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</si>
  <si>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</si>
  <si>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</si>
  <si>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</si>
  <si>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</si>
  <si>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</si>
  <si>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</si>
  <si>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</si>
  <si>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</si>
  <si>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</si>
  <si>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</si>
  <si>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</si>
  <si>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</si>
  <si>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</si>
  <si>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</si>
  <si>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</si>
  <si>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</si>
  <si>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</si>
  <si>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</si>
  <si>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</si>
  <si>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</si>
  <si>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</si>
  <si>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</si>
  <si>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</si>
  <si>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</si>
  <si>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</si>
  <si>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</si>
  <si>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</si>
  <si>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</si>
  <si>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</si>
  <si>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</si>
  <si>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</si>
  <si>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</si>
  <si>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</si>
  <si>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</si>
  <si>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</si>
  <si>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</si>
  <si>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</si>
  <si>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</si>
  <si>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</si>
  <si>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</si>
  <si>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</si>
  <si>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</si>
  <si>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</si>
  <si>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</si>
  <si>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</si>
  <si>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</si>
  <si>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</si>
  <si>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</si>
  <si>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</si>
  <si>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</si>
  <si>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</si>
  <si>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</si>
  <si>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</si>
  <si>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</si>
  <si>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</si>
  <si>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</si>
  <si>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</si>
  <si>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</si>
  <si>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</si>
  <si>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</si>
  <si>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</si>
  <si>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</si>
  <si>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</si>
  <si>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</si>
  <si>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</si>
  <si>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</si>
  <si>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</si>
  <si>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</si>
  <si>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</si>
  <si>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</si>
  <si>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</si>
  <si>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</si>
  <si>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</si>
  <si>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</si>
  <si>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</si>
  <si>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</si>
  <si>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</si>
  <si>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</si>
  <si>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</si>
  <si>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</si>
  <si>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</si>
  <si>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</si>
  <si>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</si>
  <si>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</si>
  <si>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</si>
  <si>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</si>
  <si>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</si>
  <si>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</si>
  <si>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</si>
  <si>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</si>
  <si>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</si>
  <si>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</si>
  <si>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</si>
  <si>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</si>
  <si>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</si>
  <si>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</si>
  <si>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</si>
  <si>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</si>
  <si>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</si>
  <si>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</si>
  <si>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</si>
  <si>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</si>
  <si>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</si>
  <si>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</si>
  <si>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</si>
  <si>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</si>
  <si>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</si>
  <si>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</si>
  <si>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</si>
  <si>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</si>
  <si>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</si>
  <si>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</si>
  <si>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</si>
  <si>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</si>
  <si>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</si>
  <si>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</si>
  <si>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</si>
  <si>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</si>
  <si>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</si>
  <si>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</si>
  <si>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</si>
  <si>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</si>
  <si>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</si>
  <si>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</si>
  <si>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</si>
  <si>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</si>
  <si>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</si>
  <si>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</si>
  <si>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</si>
  <si>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</si>
  <si>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</si>
  <si>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</si>
  <si>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</si>
  <si>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</si>
  <si>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</si>
  <si>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</si>
  <si>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</si>
  <si>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</si>
  <si>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</si>
  <si>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</si>
  <si>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</si>
  <si>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</si>
  <si>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</si>
  <si>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</si>
  <si>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</si>
  <si>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</si>
  <si>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</si>
  <si>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</si>
  <si>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</si>
  <si>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</si>
  <si>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</si>
  <si>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</si>
  <si>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</si>
  <si>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</si>
  <si>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</si>
  <si>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</si>
  <si>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</si>
  <si>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</si>
  <si>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</si>
  <si>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</si>
  <si>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</si>
  <si>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</si>
  <si>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</si>
  <si>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</si>
  <si>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</si>
  <si>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</si>
  <si>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</si>
  <si>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</si>
  <si>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</si>
  <si>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</si>
  <si>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</si>
  <si>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</si>
  <si>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</si>
  <si>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</si>
  <si>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</si>
  <si>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</si>
  <si>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</si>
  <si>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</si>
  <si>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</si>
  <si>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</si>
  <si>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</si>
  <si>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</si>
  <si>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</si>
  <si>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</si>
  <si>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</si>
  <si>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</si>
  <si>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</si>
  <si>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</si>
  <si>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</si>
  <si>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</si>
  <si>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</si>
  <si>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</si>
  <si>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</si>
  <si>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</si>
  <si>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</si>
  <si>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</si>
  <si>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</si>
  <si>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</si>
  <si>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</si>
  <si>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</si>
  <si>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</si>
  <si>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</si>
  <si>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</si>
  <si>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</si>
  <si>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</si>
  <si>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</si>
  <si>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</si>
  <si>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</si>
  <si>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</si>
  <si>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</si>
  <si>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</si>
  <si>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</si>
  <si>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</si>
  <si>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</si>
  <si>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</si>
  <si>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</si>
  <si>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</si>
  <si>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</si>
  <si>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</si>
  <si>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</si>
  <si>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</si>
  <si>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</si>
  <si>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</si>
  <si>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</si>
  <si>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</si>
  <si>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</si>
  <si>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</si>
  <si>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</si>
  <si>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</si>
  <si>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</si>
  <si>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</si>
  <si>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</si>
  <si>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</si>
  <si>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</si>
  <si>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</si>
  <si>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</si>
  <si>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</si>
  <si>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</si>
  <si>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</si>
  <si>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</si>
  <si>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</si>
  <si>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</si>
  <si>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</si>
  <si>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</si>
  <si>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</si>
  <si>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</si>
  <si>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</si>
  <si>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</si>
  <si>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</si>
  <si>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</si>
  <si>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</si>
  <si>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</si>
  <si>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</si>
  <si>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</si>
  <si>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</si>
  <si>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</si>
  <si>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</si>
  <si>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</si>
  <si>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</si>
  <si>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</si>
  <si>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</si>
  <si>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</si>
  <si>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</si>
  <si>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</si>
  <si>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</si>
  <si>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</si>
  <si>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</si>
  <si>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</si>
  <si>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</si>
  <si>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</si>
  <si>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</si>
  <si>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</si>
  <si>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</si>
  <si>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</si>
  <si>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</si>
  <si>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</si>
  <si>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</si>
  <si>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</si>
  <si>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</si>
  <si>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</si>
  <si>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</si>
  <si>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</si>
  <si>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</si>
  <si>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</si>
  <si>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</si>
  <si>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</si>
  <si>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</si>
  <si>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</si>
  <si>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</si>
  <si>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</si>
  <si>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</si>
  <si>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</si>
  <si>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</si>
  <si>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</si>
  <si>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</si>
  <si>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</si>
  <si>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</si>
  <si>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</si>
  <si>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</si>
  <si>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</si>
  <si>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</si>
  <si>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</si>
  <si>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</si>
  <si>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</si>
  <si>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</si>
  <si>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</si>
  <si>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</si>
  <si>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</si>
  <si>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</si>
  <si>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</si>
  <si>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</si>
  <si>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</si>
  <si>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</si>
  <si>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</si>
  <si>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</si>
  <si>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</si>
  <si>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</si>
  <si>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</si>
  <si>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</si>
  <si>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</si>
  <si>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</si>
  <si>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</si>
  <si>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</si>
  <si>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</si>
  <si>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</si>
  <si>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</si>
  <si>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</si>
  <si>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</si>
  <si>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</si>
  <si>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</si>
  <si>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</si>
  <si>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</si>
  <si>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</si>
  <si>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</si>
  <si>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</si>
  <si>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</si>
  <si>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</si>
  <si>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</si>
  <si>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</si>
  <si>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</si>
  <si>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</si>
  <si>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</si>
  <si>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</si>
  <si>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</si>
  <si>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</si>
  <si>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</si>
  <si>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</si>
  <si>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</si>
  <si>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</si>
  <si>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</si>
  <si>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</si>
  <si>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</si>
  <si>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</si>
  <si>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</si>
  <si>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</si>
  <si>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</si>
  <si>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</si>
  <si>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</si>
  <si>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</si>
  <si>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</si>
  <si>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</si>
  <si>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</si>
  <si>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</si>
  <si>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</si>
  <si>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</si>
  <si>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</si>
  <si>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</si>
  <si>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</si>
  <si>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</si>
  <si>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</si>
  <si>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</si>
  <si>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</si>
  <si>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</si>
  <si>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</si>
  <si>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</si>
  <si>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</si>
  <si>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</si>
  <si>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</si>
  <si>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</si>
  <si>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</si>
  <si>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</si>
  <si>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</si>
  <si>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</si>
  <si>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</si>
  <si>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</si>
  <si>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</si>
  <si>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</si>
  <si>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</si>
  <si>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</si>
  <si>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</si>
  <si>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</si>
  <si>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</si>
  <si>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</si>
  <si>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</si>
  <si>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</si>
  <si>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</si>
  <si>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</si>
  <si>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</si>
  <si>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</si>
  <si>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</si>
  <si>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</si>
  <si>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</si>
  <si>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</si>
  <si>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</si>
  <si>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</si>
  <si>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</si>
  <si>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</si>
  <si>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</si>
  <si>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</si>
  <si>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</si>
  <si>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</si>
  <si>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</si>
  <si>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</si>
  <si>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</si>
  <si>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</si>
  <si>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</si>
  <si>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</si>
  <si>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</si>
  <si>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</si>
  <si>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</si>
  <si>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</si>
  <si>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</si>
  <si>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</si>
  <si>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</si>
  <si>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</si>
  <si>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</si>
  <si>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</si>
  <si>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</si>
  <si>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</si>
  <si>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</si>
  <si>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</si>
  <si>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</si>
  <si>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</si>
  <si>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</si>
  <si>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</si>
  <si>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</si>
  <si>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</si>
  <si>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</si>
  <si>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</si>
  <si>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</si>
  <si>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</si>
  <si>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</si>
  <si>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</si>
  <si>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</si>
  <si>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</si>
  <si>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</si>
  <si>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</si>
  <si>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</si>
  <si>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</si>
  <si>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</si>
  <si>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</si>
  <si>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</si>
  <si>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</si>
  <si>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</si>
  <si>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</si>
  <si>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</si>
  <si>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</si>
  <si>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</si>
  <si>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</si>
  <si>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</si>
  <si>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</si>
  <si>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</si>
  <si>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</si>
  <si>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</si>
  <si>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</si>
  <si>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</si>
  <si>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</si>
  <si>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</si>
  <si>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</si>
  <si>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</si>
  <si>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</si>
  <si>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</si>
  <si>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</si>
  <si>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</si>
  <si>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</si>
  <si>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</si>
  <si>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</si>
  <si>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</si>
  <si>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</si>
  <si>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</si>
  <si>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</si>
  <si>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</si>
  <si>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</si>
  <si>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</si>
  <si>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</si>
  <si>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</si>
  <si>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</si>
  <si>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</si>
  <si>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</si>
  <si>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</si>
  <si>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</si>
  <si>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</si>
  <si>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</si>
  <si>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</si>
  <si>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</si>
  <si>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</si>
  <si>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</si>
  <si>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</si>
  <si>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</si>
  <si>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</si>
  <si>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</si>
  <si>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</si>
  <si>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</si>
  <si>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</si>
  <si>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</si>
  <si>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</si>
  <si>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</si>
  <si>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</si>
  <si>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</si>
  <si>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</si>
  <si>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</si>
  <si>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</si>
  <si>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</si>
  <si>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</si>
  <si>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</si>
  <si>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</si>
  <si>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</si>
  <si>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</si>
  <si>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</si>
  <si>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</si>
  <si>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</si>
  <si>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</si>
  <si>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</si>
  <si>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</si>
  <si>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</si>
  <si>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</si>
  <si>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</si>
  <si>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</si>
  <si>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</si>
  <si>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</si>
  <si>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</si>
  <si>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</si>
  <si>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</si>
  <si>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</si>
  <si>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</si>
  <si>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</si>
  <si>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</si>
  <si>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</si>
  <si>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</si>
  <si>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</si>
  <si>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</si>
  <si>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</si>
  <si>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</si>
  <si>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</si>
  <si>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</si>
  <si>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</si>
  <si>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</si>
  <si>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</si>
  <si>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</si>
  <si>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</si>
  <si>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</si>
  <si>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</si>
  <si>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</si>
  <si>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</si>
  <si>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</si>
  <si>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</si>
  <si>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</si>
  <si>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</si>
  <si>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</si>
  <si>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</si>
  <si>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</si>
  <si>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</si>
  <si>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</si>
  <si>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</si>
  <si>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</si>
  <si>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</si>
  <si>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</si>
  <si>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</si>
  <si>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</si>
  <si>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</si>
  <si>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</si>
  <si>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</si>
  <si>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</si>
  <si>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</si>
  <si>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</si>
  <si>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</si>
  <si>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</si>
  <si>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</si>
  <si>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</si>
  <si>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</si>
  <si>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</si>
  <si>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</si>
  <si>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</si>
  <si>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</si>
  <si>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</si>
  <si>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</si>
  <si>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</si>
  <si>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</si>
  <si>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</si>
  <si>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</si>
  <si>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</si>
  <si>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</si>
  <si>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</si>
  <si>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</si>
  <si>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</si>
  <si>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</si>
  <si>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</si>
  <si>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</si>
  <si>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</si>
  <si>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</si>
  <si>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</si>
  <si>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</si>
  <si>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</si>
  <si>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</si>
  <si>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</si>
  <si>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</si>
  <si>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</si>
  <si>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</si>
  <si>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</si>
  <si>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</si>
  <si>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</si>
  <si>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</si>
  <si>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</si>
  <si>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</si>
  <si>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</si>
  <si>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</si>
  <si>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</si>
  <si>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</si>
  <si>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</si>
  <si>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</si>
  <si>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</si>
  <si>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</si>
  <si>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</si>
  <si>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</si>
  <si>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</si>
  <si>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</si>
  <si>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</si>
  <si>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</si>
  <si>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</si>
  <si>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</si>
  <si>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</si>
  <si>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</si>
  <si>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</si>
  <si>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</si>
  <si>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</si>
  <si>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</si>
  <si>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</si>
  <si>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</si>
  <si>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</si>
  <si>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</si>
  <si>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</si>
  <si>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</si>
  <si>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</si>
  <si>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</si>
  <si>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</si>
  <si>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</si>
  <si>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</si>
  <si>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</si>
  <si>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</si>
  <si>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</si>
  <si>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</si>
  <si>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</si>
  <si>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</si>
  <si>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</si>
  <si>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</si>
  <si>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</si>
  <si>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</si>
  <si>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</si>
  <si>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</si>
  <si>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</si>
  <si>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</si>
  <si>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</si>
  <si>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</si>
  <si>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</si>
  <si>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</si>
  <si>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</si>
  <si>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</si>
  <si>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</si>
  <si>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</si>
  <si>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</si>
  <si>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</si>
  <si>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</si>
  <si>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</si>
  <si>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</si>
  <si>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</si>
  <si>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</si>
  <si>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</si>
  <si>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</si>
  <si>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</si>
  <si>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</si>
  <si>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</si>
  <si>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</si>
  <si>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</si>
  <si>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</si>
  <si>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</si>
  <si>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</si>
  <si>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</si>
  <si>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</si>
  <si>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</si>
  <si>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</si>
  <si>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</si>
  <si>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</si>
  <si>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</si>
  <si>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</si>
  <si>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</si>
  <si>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</si>
  <si>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</si>
  <si>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</si>
  <si>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</si>
  <si>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</si>
  <si>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</si>
  <si>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</si>
  <si>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</si>
  <si>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</si>
  <si>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</si>
  <si>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</si>
  <si>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</si>
  <si>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</si>
  <si>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</si>
  <si>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</si>
  <si>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</si>
  <si>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</si>
  <si>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</si>
  <si>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</si>
  <si>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</si>
  <si>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</si>
  <si>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</si>
  <si>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</si>
  <si>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</si>
  <si>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</si>
  <si>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</si>
  <si>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</si>
  <si>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</si>
  <si>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</si>
  <si>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</si>
  <si>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</si>
  <si>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</si>
  <si>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</si>
  <si>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</si>
  <si>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</si>
  <si>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</si>
  <si>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</si>
  <si>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</si>
  <si>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</si>
  <si>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</si>
  <si>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</si>
  <si>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</si>
  <si>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</si>
  <si>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</si>
  <si>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</si>
  <si>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</si>
  <si>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</si>
  <si>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</si>
  <si>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</si>
  <si>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</si>
  <si>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</si>
  <si>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</si>
  <si>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</si>
  <si>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</si>
  <si>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</si>
  <si>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</si>
  <si>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</si>
  <si>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</si>
  <si>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</si>
  <si>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</si>
  <si>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</si>
  <si>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</si>
  <si>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</si>
  <si>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</si>
  <si>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</si>
  <si>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</si>
  <si>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</si>
  <si>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</si>
  <si>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</si>
  <si>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</si>
  <si>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</si>
  <si>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</si>
  <si>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</si>
  <si>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</si>
  <si>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</si>
  <si>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</si>
  <si>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</si>
  <si>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</si>
  <si>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</si>
  <si>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</si>
  <si>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</si>
  <si>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</si>
  <si>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</si>
  <si>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</si>
  <si>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</si>
  <si>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</si>
  <si>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</si>
  <si>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</si>
  <si>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</si>
  <si>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</si>
  <si>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</si>
  <si>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</si>
  <si>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</si>
  <si>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</si>
  <si>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</si>
  <si>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</si>
  <si>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</si>
  <si>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</si>
  <si>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</si>
  <si>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</si>
  <si>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</si>
  <si>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</si>
  <si>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</si>
  <si>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</si>
  <si>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</si>
  <si>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</si>
  <si>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</si>
  <si>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</si>
  <si>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</si>
  <si>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</si>
  <si>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</si>
  <si>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</si>
  <si>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</si>
  <si>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</si>
  <si>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</si>
  <si>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</si>
  <si>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</si>
  <si>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</si>
  <si>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</si>
  <si>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</si>
  <si>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</si>
  <si>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</si>
  <si>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</si>
  <si>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</si>
  <si>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</si>
  <si>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</si>
  <si>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</si>
  <si>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</si>
  <si>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</si>
  <si>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</si>
  <si>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</si>
  <si>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</si>
  <si>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</si>
  <si>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</si>
  <si>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</si>
  <si>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</si>
  <si>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</si>
  <si>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</si>
  <si>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</si>
  <si>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</si>
  <si>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</si>
  <si>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</si>
  <si>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</si>
  <si>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</si>
  <si>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</si>
  <si>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</si>
  <si>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</si>
  <si>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</si>
  <si>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</si>
  <si>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</si>
  <si>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</si>
  <si>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</si>
  <si>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</si>
  <si>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</si>
  <si>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</si>
  <si>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</si>
  <si>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</si>
  <si>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</si>
  <si>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</si>
  <si>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</si>
  <si>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</si>
  <si>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</si>
  <si>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</si>
  <si>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</si>
  <si>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</si>
  <si>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</si>
  <si>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</si>
  <si>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</si>
  <si>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</si>
  <si>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</si>
  <si>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</si>
  <si>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</si>
  <si>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</si>
  <si>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</si>
  <si>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</si>
  <si>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</si>
  <si>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</si>
  <si>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</si>
  <si>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</si>
  <si>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</si>
  <si>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</si>
  <si>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</si>
  <si>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</si>
  <si>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</si>
  <si>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</si>
  <si>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</si>
  <si>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</si>
  <si>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</si>
  <si>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</si>
  <si>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</si>
  <si>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</si>
  <si>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</si>
  <si>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</si>
  <si>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</si>
  <si>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</si>
  <si>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</si>
  <si>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</si>
  <si>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</si>
  <si>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</si>
  <si>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</si>
  <si>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</si>
  <si>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</si>
  <si>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</si>
  <si>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</si>
  <si>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</si>
  <si>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</si>
  <si>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</si>
  <si>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</si>
  <si>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</si>
  <si>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</si>
  <si>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</si>
  <si>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</si>
  <si>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</si>
  <si>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</si>
  <si>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</si>
  <si>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</si>
  <si>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</si>
  <si>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</si>
  <si>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</si>
  <si>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</si>
  <si>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</si>
  <si>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</si>
  <si>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</si>
  <si>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</si>
  <si>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</si>
  <si>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</si>
  <si>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</si>
  <si>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</si>
  <si>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</si>
  <si>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</si>
  <si>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</si>
  <si>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</si>
  <si>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</si>
  <si>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</si>
  <si>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</si>
  <si>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</si>
  <si>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</si>
  <si>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</si>
  <si>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</si>
  <si>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</si>
  <si>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</si>
  <si>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</si>
  <si>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</si>
  <si>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</si>
  <si>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</si>
  <si>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</si>
  <si>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</si>
  <si>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</si>
  <si>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</si>
  <si>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</si>
  <si>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</si>
  <si>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</si>
  <si>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</si>
  <si>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</si>
  <si>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</si>
  <si>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</si>
  <si>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</si>
  <si>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</si>
  <si>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</si>
  <si>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</si>
  <si>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</si>
  <si>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</si>
  <si>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</si>
  <si>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</si>
  <si>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</si>
  <si>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</si>
  <si>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</si>
  <si>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</si>
  <si>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</si>
  <si>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</si>
  <si>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</si>
  <si>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</si>
  <si>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</si>
  <si>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</si>
  <si>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</si>
  <si>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</si>
  <si>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</si>
  <si>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</si>
  <si>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</si>
  <si>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</si>
  <si>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</si>
  <si>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</si>
  <si>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</si>
  <si>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</si>
  <si>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</si>
  <si>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</si>
  <si>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</si>
  <si>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</si>
  <si>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</si>
  <si>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</si>
  <si>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</si>
  <si>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</si>
  <si>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</si>
  <si>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</si>
  <si>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</si>
  <si>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</si>
  <si>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</si>
  <si>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</si>
  <si>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</si>
  <si>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</si>
  <si>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</si>
  <si>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</si>
  <si>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</si>
  <si>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</si>
  <si>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</si>
  <si>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</si>
  <si>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</si>
  <si>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</si>
  <si>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</si>
  <si>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</si>
  <si>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</si>
  <si>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</si>
  <si>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</si>
  <si>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</si>
  <si>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</si>
  <si>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</si>
  <si>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</si>
  <si>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</si>
  <si>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</si>
  <si>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</si>
  <si>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</si>
  <si>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</si>
  <si>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</si>
  <si>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</si>
  <si>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</si>
  <si>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</si>
  <si>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</si>
  <si>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</si>
  <si>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</si>
  <si>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</si>
  <si>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</si>
  <si>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</si>
  <si>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</si>
  <si>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</si>
  <si>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</si>
  <si>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</si>
  <si>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</si>
  <si>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</si>
  <si>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</si>
  <si>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</si>
  <si>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</si>
  <si>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</si>
  <si>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</si>
  <si>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</si>
  <si>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</si>
  <si>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</si>
  <si>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</si>
  <si>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</si>
  <si>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</si>
  <si>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</si>
  <si>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</si>
  <si>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</si>
  <si>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</si>
  <si>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</si>
  <si>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</si>
  <si>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</si>
  <si>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</si>
  <si>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</si>
  <si>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</si>
  <si>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</si>
  <si>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</si>
  <si>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</si>
  <si>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</si>
  <si>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</si>
  <si>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</si>
  <si>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</si>
  <si>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</si>
  <si>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</si>
  <si>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</si>
  <si>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</si>
  <si>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</si>
  <si>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</si>
  <si>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</si>
  <si>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</si>
  <si>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</si>
  <si>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</si>
  <si>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</si>
  <si>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</si>
  <si>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</si>
  <si>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</si>
  <si>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</si>
  <si>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</si>
  <si>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</si>
  <si>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</si>
  <si>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</si>
  <si>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</si>
  <si>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</si>
  <si>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</si>
  <si>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</si>
  <si>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</si>
  <si>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</si>
  <si>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</si>
  <si>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</si>
  <si>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</si>
  <si>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</si>
  <si>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</si>
  <si>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</si>
  <si>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</si>
  <si>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</si>
  <si>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</si>
  <si>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</si>
  <si>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</si>
  <si>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</si>
  <si>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</si>
  <si>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</si>
  <si>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</si>
  <si>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</si>
  <si>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</si>
  <si>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</si>
  <si>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</si>
  <si>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</si>
  <si>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</si>
  <si>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</si>
  <si>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</si>
  <si>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</si>
  <si>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</si>
  <si>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</si>
  <si>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</si>
  <si>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</si>
  <si>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</si>
  <si>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</si>
  <si>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</si>
  <si>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</si>
  <si>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</si>
  <si>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</si>
  <si>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</si>
  <si>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</si>
  <si>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</si>
  <si>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</si>
  <si>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</si>
  <si>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</si>
  <si>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</si>
  <si>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</si>
  <si>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</si>
  <si>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</si>
  <si>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</si>
  <si>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</si>
  <si>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</si>
  <si>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</si>
  <si>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</si>
  <si>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</si>
  <si>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</si>
  <si>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</si>
  <si>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</si>
  <si>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</si>
  <si>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</si>
  <si>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</si>
  <si>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</si>
  <si>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</si>
  <si>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</si>
  <si>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</si>
  <si>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</si>
  <si>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</si>
  <si>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</si>
  <si>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</si>
  <si>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</si>
  <si>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</si>
  <si>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</si>
  <si>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</si>
  <si>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</si>
  <si>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</si>
  <si>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</si>
  <si>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</si>
  <si>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</si>
  <si>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</si>
  <si>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</si>
  <si>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</si>
  <si>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</si>
  <si>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</si>
  <si>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</si>
  <si>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</si>
  <si>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</si>
  <si>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</si>
  <si>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</si>
  <si>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</si>
  <si>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</si>
  <si>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</si>
  <si>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</si>
  <si>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</si>
  <si>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</si>
  <si>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</si>
  <si>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</si>
  <si>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</si>
  <si>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</si>
  <si>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</si>
  <si>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</si>
  <si>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</si>
  <si>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</si>
  <si>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</si>
  <si>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</si>
  <si>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</si>
  <si>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</si>
  <si>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</si>
  <si>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</si>
  <si>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</si>
  <si>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</si>
  <si>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</si>
  <si>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</si>
  <si>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</si>
  <si>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</si>
  <si>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</si>
  <si>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</si>
  <si>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</si>
  <si>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</si>
  <si>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</si>
  <si>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</si>
  <si>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</si>
  <si>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</si>
  <si>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</si>
  <si>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</si>
  <si>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</si>
  <si>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</si>
  <si>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</si>
  <si>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</si>
  <si>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</si>
  <si>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</si>
  <si>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</si>
  <si>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</si>
  <si>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</si>
  <si>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</si>
  <si>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</si>
  <si>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</si>
  <si>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</si>
  <si>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</si>
  <si>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</si>
  <si>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</si>
  <si>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</si>
  <si>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</si>
  <si>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</si>
  <si>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</si>
  <si>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</si>
  <si>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</si>
  <si>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</si>
  <si>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</si>
  <si>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</si>
  <si>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</si>
  <si>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</si>
  <si>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</si>
  <si>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</si>
  <si>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</si>
  <si>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</si>
  <si>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</si>
  <si>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</si>
  <si>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</si>
  <si>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</si>
  <si>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</si>
  <si>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</si>
  <si>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</si>
  <si>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</si>
  <si>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</si>
  <si>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</si>
  <si>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</si>
  <si>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</si>
  <si>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</si>
  <si>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</si>
  <si>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</si>
  <si>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</si>
  <si>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</si>
  <si>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</si>
  <si>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</si>
  <si>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</si>
  <si>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</si>
  <si>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</si>
  <si>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</si>
  <si>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</si>
  <si>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</si>
  <si>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</si>
  <si>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</si>
  <si>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</si>
  <si>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</si>
  <si>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</si>
  <si>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</si>
  <si>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</si>
  <si>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</si>
  <si>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</si>
  <si>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</si>
  <si>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</si>
  <si>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</si>
  <si>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</si>
  <si>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</si>
  <si>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</si>
  <si>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</si>
  <si>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</si>
  <si>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</si>
  <si>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</si>
  <si>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</si>
  <si>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</si>
  <si>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</si>
  <si>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</si>
  <si>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</si>
  <si>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</si>
  <si>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</si>
  <si>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</si>
  <si>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</si>
  <si>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</si>
  <si>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</si>
  <si>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</si>
  <si>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</si>
  <si>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</si>
  <si>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</si>
  <si>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</si>
  <si>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</si>
  <si>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</si>
  <si>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</si>
  <si>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</si>
  <si>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</si>
  <si>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</si>
  <si>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</si>
  <si>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</si>
  <si>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</si>
  <si>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</si>
  <si>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</si>
  <si>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</si>
  <si>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</si>
  <si>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</si>
  <si>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</si>
  <si>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</si>
  <si>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</si>
  <si>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</si>
  <si>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</si>
  <si>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</si>
  <si>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</si>
  <si>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</si>
  <si>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</si>
  <si>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</si>
  <si>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</si>
  <si>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</si>
  <si>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</si>
  <si>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</si>
  <si>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</si>
  <si>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</si>
  <si>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</si>
  <si>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</si>
  <si>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</si>
  <si>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</si>
  <si>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</si>
  <si>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</si>
  <si>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</si>
  <si>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</si>
  <si>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</si>
  <si>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</si>
  <si>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</si>
  <si>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</si>
  <si>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</si>
  <si>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</si>
  <si>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</si>
  <si>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</si>
  <si>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</si>
  <si>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</si>
  <si>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</si>
  <si>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</si>
  <si>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</si>
  <si>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</si>
  <si>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</si>
  <si>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</si>
  <si>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</si>
  <si>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</si>
  <si>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</si>
  <si>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</si>
  <si>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</si>
  <si>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</si>
  <si>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</si>
  <si>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</si>
  <si>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</si>
  <si>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</si>
  <si>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</si>
  <si>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</si>
  <si>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</si>
  <si>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</si>
  <si>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</si>
  <si>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</si>
  <si>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</si>
  <si>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</si>
  <si>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</si>
  <si>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</si>
  <si>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</si>
  <si>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</si>
  <si>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</si>
  <si>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</si>
  <si>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</si>
  <si>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</si>
  <si>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</si>
  <si>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</si>
  <si>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</si>
  <si>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</si>
  <si>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</si>
  <si>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</si>
  <si>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</si>
  <si>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</si>
  <si>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</si>
  <si>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</si>
  <si>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</si>
  <si>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</si>
  <si>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</si>
  <si>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</si>
  <si>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</si>
  <si>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</si>
  <si>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</si>
  <si>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</si>
  <si>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</si>
  <si>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</si>
  <si>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</si>
  <si>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</si>
  <si>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</si>
  <si>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</si>
  <si>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</si>
  <si>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</si>
  <si>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</si>
  <si>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</si>
  <si>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</si>
  <si>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</si>
  <si>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</si>
  <si>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</si>
  <si>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</si>
  <si>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</si>
  <si>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</si>
  <si>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</si>
  <si>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</si>
  <si>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</si>
  <si>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</si>
  <si>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</si>
  <si>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</si>
  <si>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</si>
  <si>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</si>
  <si>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</si>
  <si>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</si>
  <si>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</si>
  <si>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</si>
  <si>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</si>
  <si>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</si>
  <si>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</si>
  <si>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</si>
  <si>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</si>
  <si>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</si>
  <si>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</si>
  <si>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</si>
  <si>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</si>
  <si>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</si>
  <si>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</si>
  <si>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</si>
  <si>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</si>
  <si>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</si>
  <si>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</si>
  <si>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</si>
  <si>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</si>
  <si>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</si>
  <si>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</si>
  <si>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</si>
  <si>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</si>
  <si>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</si>
  <si>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</si>
  <si>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</si>
  <si>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</si>
  <si>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</si>
  <si>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</si>
  <si>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</si>
  <si>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</si>
  <si>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</si>
  <si>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</si>
  <si>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</si>
  <si>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</si>
  <si>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</si>
  <si>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</si>
  <si>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</si>
  <si>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</si>
  <si>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</si>
  <si>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</si>
  <si>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</si>
  <si>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</si>
  <si>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</si>
  <si>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</si>
  <si>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</si>
  <si>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</si>
  <si>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</si>
  <si>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</si>
  <si>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</si>
  <si>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</si>
  <si>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</si>
  <si>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</si>
  <si>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</si>
  <si>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</si>
  <si>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</si>
  <si>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</si>
  <si>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</si>
  <si>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</si>
  <si>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</si>
  <si>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</si>
  <si>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</si>
  <si>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</si>
  <si>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</si>
  <si>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</si>
  <si>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</si>
  <si>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</si>
  <si>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</si>
  <si>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</si>
  <si>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</si>
  <si>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</si>
  <si>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</si>
  <si>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</si>
  <si>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</si>
  <si>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</si>
  <si>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</si>
  <si>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</si>
  <si>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</si>
  <si>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</si>
  <si>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</si>
  <si>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</si>
  <si>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</si>
  <si>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</si>
  <si>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</si>
  <si>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</si>
  <si>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</si>
  <si>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</si>
  <si>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</si>
  <si>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</si>
  <si>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</si>
  <si>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</si>
  <si>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</si>
  <si>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</si>
  <si>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</si>
  <si>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</si>
  <si>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</si>
  <si>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</si>
  <si>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</si>
  <si>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</si>
  <si>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</si>
  <si>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</si>
  <si>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</si>
  <si>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</si>
  <si>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</si>
  <si>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</si>
  <si>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</si>
  <si>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</si>
  <si>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</si>
  <si>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</si>
  <si>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</si>
  <si>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</si>
  <si>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</si>
  <si>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</si>
  <si>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</si>
  <si>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</si>
  <si>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</si>
  <si>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</si>
  <si>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</si>
  <si>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</si>
  <si>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</si>
  <si>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</si>
  <si>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</si>
  <si>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</si>
  <si>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</si>
  <si>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</si>
  <si>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</si>
  <si>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</si>
  <si>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</si>
  <si>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</si>
  <si>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</si>
  <si>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</si>
  <si>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</si>
  <si>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</si>
  <si>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</si>
  <si>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</si>
  <si>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</si>
  <si>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</si>
  <si>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</si>
  <si>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</si>
  <si>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</si>
  <si>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</si>
  <si>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</si>
  <si>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</si>
  <si>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</si>
  <si>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</si>
  <si>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</si>
  <si>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</si>
  <si>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</si>
  <si>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</si>
  <si>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</si>
  <si>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</si>
  <si>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</si>
  <si>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</si>
  <si>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</si>
  <si>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</si>
  <si>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</si>
  <si>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</si>
  <si>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</si>
  <si>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</si>
  <si>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</si>
  <si>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</si>
  <si>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</si>
  <si>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</si>
  <si>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</si>
  <si>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</si>
  <si>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</si>
  <si>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</si>
  <si>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</si>
  <si>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</si>
  <si>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</si>
  <si>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</si>
  <si>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</si>
  <si>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</si>
  <si>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</si>
  <si>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</si>
  <si>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</si>
  <si>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</si>
  <si>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</si>
  <si>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</si>
  <si>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</si>
  <si>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</si>
  <si>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</si>
  <si>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</si>
  <si>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</si>
  <si>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</si>
  <si>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</si>
  <si>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</si>
  <si>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</si>
  <si>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</si>
  <si>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</si>
  <si>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</si>
  <si>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</si>
  <si>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</si>
  <si>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</si>
  <si>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</si>
  <si>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</si>
  <si>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</si>
  <si>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</si>
  <si>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</si>
  <si>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</si>
  <si>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</si>
  <si>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</si>
  <si>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</si>
  <si>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</si>
  <si>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</si>
  <si>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</si>
  <si>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</si>
  <si>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</si>
  <si>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</si>
  <si>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</si>
  <si>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</si>
  <si>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</si>
  <si>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</si>
  <si>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</si>
  <si>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</si>
  <si>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</si>
  <si>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</si>
  <si>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</si>
  <si>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</si>
  <si>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</si>
  <si>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</si>
  <si>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</si>
  <si>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</si>
  <si>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</si>
  <si>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</si>
  <si>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</si>
  <si>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</si>
  <si>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</si>
  <si>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</si>
  <si>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</si>
  <si>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</si>
  <si>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</si>
  <si>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</si>
  <si>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</si>
  <si>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</si>
  <si>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</si>
  <si>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</si>
  <si>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</si>
  <si>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</si>
  <si>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</si>
  <si>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</si>
  <si>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</si>
  <si>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</si>
  <si>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</si>
  <si>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</si>
  <si>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</si>
  <si>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</si>
  <si>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</si>
  <si>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</si>
  <si>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</si>
  <si>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</si>
  <si>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</si>
  <si>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</si>
  <si>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</si>
  <si>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</si>
  <si>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</si>
  <si>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</si>
  <si>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</si>
  <si>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</si>
  <si>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</si>
  <si>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</si>
  <si>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</si>
  <si>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</si>
  <si>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</si>
  <si>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</si>
  <si>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</si>
  <si>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</si>
  <si>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</si>
  <si>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</si>
  <si>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</si>
  <si>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</si>
  <si>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</si>
  <si>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</si>
  <si>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</si>
  <si>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</si>
  <si>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</si>
  <si>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</si>
  <si>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</si>
  <si>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</si>
  <si>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</si>
  <si>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</si>
  <si>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</si>
  <si>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</si>
  <si>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</si>
  <si>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</si>
  <si>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</si>
  <si>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</si>
  <si>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</si>
  <si>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</si>
  <si>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</si>
  <si>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</si>
  <si>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</si>
  <si>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</si>
  <si>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</si>
  <si>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</si>
  <si>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</si>
  <si>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</si>
  <si>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</si>
  <si>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</si>
  <si>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</si>
  <si>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</si>
  <si>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</si>
  <si>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</si>
  <si>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</si>
  <si>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</si>
  <si>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</si>
  <si>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</si>
  <si>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</si>
  <si>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</si>
  <si>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</si>
  <si>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</si>
  <si>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</si>
  <si>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</si>
  <si>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</si>
  <si>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</si>
  <si>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</si>
  <si>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</si>
  <si>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</si>
  <si>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</si>
  <si>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</si>
  <si>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</si>
  <si>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</si>
  <si>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</si>
  <si>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</si>
  <si>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</si>
  <si>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</si>
  <si>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</si>
  <si>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</si>
  <si>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</si>
  <si>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</si>
  <si>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</si>
  <si>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</si>
  <si>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</si>
  <si>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</si>
  <si>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</si>
  <si>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</si>
  <si>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</si>
  <si>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</si>
  <si>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</si>
  <si>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</si>
  <si>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</si>
  <si>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</si>
  <si>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</si>
  <si>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</si>
  <si>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</si>
  <si>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</si>
  <si>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</si>
  <si>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</si>
  <si>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</si>
  <si>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</si>
  <si>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</si>
  <si>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</si>
  <si>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</si>
  <si>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</si>
  <si>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</si>
  <si>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</si>
  <si>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</si>
  <si>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</si>
  <si>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</si>
  <si>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</si>
  <si>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</si>
  <si>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</si>
  <si>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</si>
  <si>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</si>
  <si>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</si>
  <si>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</si>
  <si>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</si>
  <si>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</si>
  <si>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</si>
  <si>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</si>
  <si>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</si>
  <si>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</si>
  <si>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</si>
  <si>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</si>
  <si>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</si>
  <si>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</si>
  <si>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</si>
  <si>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</si>
  <si>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</si>
  <si>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</si>
  <si>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</si>
  <si>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</si>
  <si>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</si>
  <si>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</si>
  <si>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</si>
  <si>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</si>
  <si>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</si>
  <si>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</si>
  <si>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</si>
  <si>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</si>
  <si>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</si>
  <si>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</si>
  <si>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</si>
  <si>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</si>
  <si>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</si>
  <si>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</si>
  <si>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</si>
  <si>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</si>
  <si>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</si>
  <si>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</si>
  <si>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</si>
  <si>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</si>
  <si>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</si>
  <si>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</si>
  <si>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</si>
  <si>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</si>
  <si>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</si>
  <si>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</si>
  <si>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</si>
  <si>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</si>
  <si>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</si>
  <si>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</si>
  <si>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</si>
  <si>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</si>
  <si>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</si>
  <si>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</si>
  <si>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</si>
  <si>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</si>
  <si>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</si>
  <si>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</si>
  <si>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</si>
  <si>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</si>
  <si>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</si>
  <si>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</si>
  <si>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</si>
  <si>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</si>
  <si>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</si>
  <si>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</si>
  <si>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</si>
  <si>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</si>
  <si>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</si>
  <si>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</si>
  <si>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</si>
  <si>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</si>
  <si>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</si>
  <si>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</si>
  <si>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</si>
  <si>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</si>
  <si>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</si>
  <si>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</si>
  <si>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</si>
  <si>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</si>
  <si>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</si>
  <si>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</si>
  <si>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</si>
  <si>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</si>
  <si>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</si>
  <si>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</si>
  <si>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</si>
  <si>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</si>
  <si>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</si>
  <si>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</si>
  <si>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</si>
  <si>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</si>
  <si>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</si>
  <si>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</si>
  <si>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</si>
  <si>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</si>
  <si>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</si>
  <si>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</si>
  <si>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</si>
  <si>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</si>
  <si>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</si>
  <si>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</si>
  <si>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</si>
  <si>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</si>
  <si>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</si>
  <si>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</si>
  <si>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</si>
  <si>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</si>
  <si>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</si>
  <si>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</si>
  <si>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</si>
  <si>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</si>
  <si>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</si>
  <si>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</si>
  <si>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</si>
  <si>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</si>
  <si>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</si>
  <si>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</si>
  <si>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</si>
  <si>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</si>
  <si>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</si>
  <si>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</si>
  <si>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</si>
  <si>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</si>
  <si>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</si>
  <si>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</si>
  <si>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</si>
  <si>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</si>
  <si>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</si>
  <si>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</si>
  <si>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</si>
  <si>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</si>
  <si>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</si>
  <si>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</si>
  <si>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</si>
  <si>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</si>
  <si>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</si>
  <si>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</si>
  <si>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</si>
  <si>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</si>
  <si>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</si>
  <si>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</si>
  <si>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</si>
  <si>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</si>
  <si>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</si>
  <si>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</si>
  <si>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</si>
  <si>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</si>
  <si>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</si>
  <si>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</si>
  <si>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</si>
  <si>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</si>
  <si>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</si>
  <si>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</si>
  <si>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</si>
  <si>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</si>
  <si>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</si>
  <si>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</si>
  <si>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</si>
  <si>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</si>
  <si>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</si>
  <si>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</si>
  <si>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</si>
  <si>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</si>
  <si>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</si>
  <si>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</si>
  <si>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</si>
  <si>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</si>
  <si>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</si>
  <si>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</si>
  <si>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</si>
  <si>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</si>
  <si>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</si>
  <si>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</si>
  <si>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</si>
  <si>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</si>
  <si>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</si>
  <si>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</si>
  <si>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</si>
  <si>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</si>
  <si>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</si>
  <si>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</si>
  <si>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</si>
  <si>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</si>
  <si>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</si>
  <si>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</si>
  <si>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</si>
  <si>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</si>
  <si>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</si>
  <si>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</si>
  <si>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</si>
  <si>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</si>
  <si>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</si>
  <si>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</si>
  <si>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</si>
  <si>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</si>
  <si>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</si>
  <si>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</si>
  <si>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</si>
  <si>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</si>
  <si>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</si>
  <si>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</si>
  <si>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</si>
  <si>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</si>
  <si>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</si>
  <si>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</si>
  <si>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</si>
  <si>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</si>
  <si>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</si>
  <si>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</si>
  <si>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</si>
  <si>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</si>
  <si>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</si>
  <si>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</si>
  <si>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</si>
  <si>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</si>
  <si>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</si>
  <si>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</si>
  <si>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</si>
  <si>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</si>
  <si>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</si>
  <si>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</si>
  <si>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</si>
  <si>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</si>
  <si>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</si>
  <si>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</si>
  <si>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</si>
  <si>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</si>
  <si>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</si>
  <si>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</si>
  <si>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</si>
  <si>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</si>
  <si>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</si>
  <si>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</si>
  <si>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</si>
  <si>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</si>
  <si>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</si>
  <si>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</si>
  <si>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</si>
  <si>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</si>
  <si>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</si>
  <si>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</si>
  <si>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</si>
  <si>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</si>
  <si>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</si>
  <si>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</si>
  <si>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</si>
  <si>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</si>
  <si>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</si>
  <si>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</si>
  <si>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</si>
  <si>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</si>
  <si>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</si>
  <si>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</si>
  <si>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</si>
  <si>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</si>
  <si>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</si>
  <si>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</si>
  <si>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</si>
  <si>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</si>
  <si>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</si>
  <si>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</si>
  <si>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</si>
  <si>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</si>
  <si>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</si>
  <si>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</si>
  <si>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</si>
  <si>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</si>
  <si>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</si>
  <si>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</si>
  <si>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</si>
  <si>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</si>
  <si>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</si>
  <si>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</si>
  <si>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</si>
  <si>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</si>
  <si>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</si>
  <si>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</si>
  <si>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</si>
  <si>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</si>
  <si>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</si>
  <si>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</si>
  <si>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</si>
  <si>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</si>
  <si>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</si>
  <si>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</si>
  <si>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</si>
  <si>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</si>
  <si>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</si>
  <si>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</si>
  <si>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</si>
  <si>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</si>
  <si>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</si>
  <si>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</si>
  <si>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</si>
  <si>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</si>
  <si>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</si>
  <si>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</si>
  <si>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</si>
  <si>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</si>
  <si>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</si>
  <si>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</si>
  <si>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</si>
  <si>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</si>
  <si>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</si>
  <si>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</si>
  <si>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</si>
  <si>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</si>
  <si>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</si>
  <si>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</si>
  <si>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</si>
  <si>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</si>
  <si>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</si>
  <si>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</si>
  <si>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</si>
  <si>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</si>
  <si>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</si>
  <si>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</si>
  <si>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</si>
  <si>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</si>
  <si>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</si>
  <si>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</si>
  <si>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</si>
  <si>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</si>
  <si>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</si>
  <si>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</si>
  <si>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</si>
  <si>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</si>
  <si>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</si>
  <si>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</si>
  <si>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</si>
  <si>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</si>
  <si>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</si>
  <si>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</si>
  <si>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</si>
  <si>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</si>
  <si>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</si>
  <si>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</si>
  <si>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</si>
  <si>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</si>
  <si>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</si>
  <si>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</si>
  <si>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</si>
  <si>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</si>
  <si>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</si>
  <si>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</si>
  <si>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</si>
  <si>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</si>
  <si>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</si>
  <si>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</si>
  <si>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</si>
  <si>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</si>
  <si>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</si>
  <si>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</si>
  <si>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</si>
  <si>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</si>
  <si>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</si>
  <si>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</si>
  <si>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</si>
  <si>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</si>
  <si>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</si>
  <si>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</si>
  <si>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</si>
  <si>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</si>
  <si>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</si>
  <si>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</si>
  <si>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</si>
  <si>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</si>
  <si>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</si>
  <si>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</si>
  <si>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</si>
  <si>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</si>
  <si>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</si>
  <si>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</si>
  <si>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</si>
  <si>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</si>
  <si>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</si>
  <si>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</si>
  <si>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</si>
  <si>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</si>
  <si>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</si>
  <si>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</si>
  <si>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</si>
  <si>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</si>
  <si>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</si>
  <si>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</si>
  <si>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</si>
  <si>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</si>
  <si>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</si>
  <si>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</si>
  <si>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</si>
  <si>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</si>
  <si>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</si>
  <si>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</si>
  <si>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</si>
  <si>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</si>
  <si>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</si>
  <si>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</si>
  <si>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</si>
  <si>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</si>
  <si>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</si>
  <si>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</si>
  <si>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</si>
  <si>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</si>
  <si>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</si>
  <si>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</si>
  <si>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</si>
  <si>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</si>
  <si>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</si>
  <si>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</si>
  <si>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</si>
  <si>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</si>
  <si>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</si>
  <si>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</si>
  <si>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</si>
  <si>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</si>
  <si>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</si>
  <si>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</si>
  <si>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</si>
  <si>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</si>
  <si>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</si>
  <si>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</si>
  <si>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</si>
  <si>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</si>
  <si>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</si>
  <si>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</si>
  <si>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</si>
  <si>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</si>
  <si>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</si>
  <si>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</si>
  <si>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</si>
  <si>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</si>
  <si>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</si>
  <si>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</si>
  <si>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</si>
  <si>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</si>
  <si>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</si>
  <si>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</si>
  <si>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</si>
  <si>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</si>
  <si>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</si>
  <si>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</si>
  <si>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</si>
  <si>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</si>
  <si>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</si>
  <si>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</si>
  <si>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</si>
  <si>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</si>
  <si>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</si>
  <si>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</si>
  <si>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</si>
  <si>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</si>
  <si>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</si>
  <si>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</si>
  <si>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</si>
  <si>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</si>
  <si>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</si>
  <si>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</si>
  <si>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</si>
  <si>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</si>
  <si>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</si>
  <si>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</si>
  <si>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</si>
  <si>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</si>
  <si>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</si>
  <si>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</si>
  <si>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</si>
  <si>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</si>
  <si>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</si>
  <si>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</si>
  <si>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</si>
  <si>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</si>
  <si>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</si>
  <si>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</si>
  <si>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</si>
  <si>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</si>
  <si>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</si>
  <si>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</si>
  <si>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</si>
  <si>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</si>
  <si>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</si>
  <si>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</si>
  <si>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</si>
  <si>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</si>
  <si>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</si>
  <si>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</si>
  <si>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</si>
  <si>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</si>
  <si>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</si>
  <si>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</si>
  <si>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</si>
  <si>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</si>
  <si>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</si>
  <si>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</si>
  <si>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</si>
  <si>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</si>
  <si>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</si>
  <si>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</si>
  <si>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</si>
  <si>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</si>
  <si>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</si>
  <si>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</si>
  <si>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</si>
  <si>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</si>
  <si>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</si>
  <si>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</si>
  <si>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</si>
  <si>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</si>
  <si>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</si>
  <si>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</si>
  <si>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</si>
  <si>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</si>
  <si>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</si>
  <si>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</si>
  <si>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</si>
  <si>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</si>
  <si>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</si>
  <si>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</si>
  <si>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</si>
  <si>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</si>
  <si>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</si>
  <si>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</si>
  <si>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</si>
  <si>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</si>
  <si>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</si>
  <si>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</si>
  <si>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</si>
  <si>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</si>
  <si>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</si>
  <si>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</si>
  <si>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</si>
  <si>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</si>
  <si>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</si>
  <si>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</si>
  <si>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</si>
  <si>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</si>
  <si>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</si>
  <si>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</si>
  <si>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</si>
  <si>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</si>
  <si>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</si>
  <si>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</si>
  <si>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</si>
  <si>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</si>
  <si>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</si>
  <si>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</si>
  <si>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</si>
  <si>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</si>
  <si>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</si>
  <si>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</si>
  <si>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</si>
  <si>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</si>
  <si>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</si>
  <si>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</si>
  <si>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</si>
  <si>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</si>
  <si>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</si>
  <si>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</si>
  <si>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</si>
  <si>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</si>
  <si>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</si>
  <si>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</si>
  <si>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</si>
  <si>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</si>
  <si>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</si>
  <si>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</si>
  <si>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</si>
  <si>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</si>
  <si>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</si>
  <si>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</si>
  <si>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</si>
  <si>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</si>
  <si>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</si>
  <si>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</si>
  <si>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</si>
  <si>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</si>
  <si>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</si>
  <si>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</si>
  <si>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</si>
  <si>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</si>
  <si>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</si>
  <si>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</si>
  <si>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</si>
  <si>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</si>
  <si>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</si>
  <si>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</si>
  <si>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</si>
  <si>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</si>
  <si>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</si>
  <si>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</si>
  <si>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</si>
  <si>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</si>
  <si>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</si>
  <si>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</si>
  <si>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</si>
  <si>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</si>
  <si>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</si>
  <si>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</si>
  <si>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</si>
  <si>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</si>
  <si>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</si>
  <si>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</si>
  <si>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</si>
  <si>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</si>
  <si>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</si>
  <si>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</si>
  <si>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</si>
  <si>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</si>
  <si>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</si>
  <si>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</si>
  <si>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</si>
  <si>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</si>
  <si>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</si>
  <si>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</si>
  <si>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</si>
  <si>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</si>
  <si>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</si>
  <si>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</si>
  <si>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</si>
  <si>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</si>
  <si>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</si>
  <si>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</si>
  <si>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</si>
  <si>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</si>
  <si>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</si>
  <si>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</si>
  <si>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</si>
  <si>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</si>
  <si>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</si>
  <si>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</si>
  <si>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</si>
  <si>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</si>
  <si>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</si>
  <si>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</si>
  <si>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</si>
  <si>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</si>
  <si>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</si>
  <si>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</si>
  <si>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</si>
  <si>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</si>
  <si>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</si>
  <si>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</si>
  <si>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</si>
  <si>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</si>
  <si>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</si>
  <si>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</si>
  <si>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</si>
  <si>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</si>
  <si>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</si>
  <si>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</si>
  <si>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</si>
  <si>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</si>
  <si>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</si>
  <si>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</si>
  <si>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</si>
  <si>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</si>
  <si>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</si>
  <si>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</si>
  <si>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</si>
  <si>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</si>
  <si>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</si>
  <si>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</si>
  <si>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</si>
  <si>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</si>
  <si>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</si>
  <si>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</si>
  <si>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</si>
  <si>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</si>
  <si>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</si>
  <si>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</si>
  <si>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</si>
  <si>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</si>
  <si>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</si>
  <si>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</si>
  <si>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</si>
  <si>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</si>
  <si>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</si>
  <si>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</si>
  <si>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</si>
  <si>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</si>
  <si>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</si>
  <si>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</si>
  <si>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</si>
  <si>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</si>
  <si>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</si>
  <si>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</si>
  <si>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</si>
  <si>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</si>
  <si>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</si>
  <si>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</si>
  <si>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</si>
  <si>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</si>
  <si>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</si>
  <si>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</si>
  <si>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</si>
  <si>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</si>
  <si>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</si>
  <si>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</si>
  <si>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</si>
  <si>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</si>
  <si>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</si>
  <si>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</si>
  <si>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</si>
  <si>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</si>
  <si>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</si>
  <si>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</si>
  <si>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</si>
  <si>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</si>
  <si>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</si>
  <si>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</si>
  <si>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</si>
  <si>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</si>
  <si>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</si>
  <si>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</si>
  <si>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</si>
  <si>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</si>
  <si>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</si>
  <si>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</si>
  <si>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</si>
  <si>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</si>
  <si>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</si>
  <si>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</si>
  <si>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</si>
  <si>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</si>
  <si>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</si>
  <si>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</si>
  <si>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</si>
  <si>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</si>
  <si>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</si>
  <si>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</si>
  <si>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</si>
  <si>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</si>
  <si>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</si>
  <si>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</si>
  <si>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</si>
  <si>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</si>
  <si>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</si>
  <si>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</si>
  <si>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</si>
  <si>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</si>
  <si>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</si>
  <si>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</si>
  <si>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</si>
  <si>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</si>
  <si>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</si>
  <si>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</si>
  <si>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</si>
  <si>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</si>
  <si>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</si>
  <si>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</si>
  <si>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</si>
  <si>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</si>
  <si>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</si>
  <si>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</si>
  <si>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</si>
  <si>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</si>
  <si>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</si>
  <si>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</si>
  <si>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</si>
  <si>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</si>
  <si>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</si>
  <si>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</si>
  <si>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</si>
  <si>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</si>
  <si>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</si>
  <si>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</si>
  <si>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</si>
  <si>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</si>
  <si>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</si>
  <si>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</si>
  <si>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</si>
  <si>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</si>
  <si>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</si>
  <si>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</si>
  <si>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</si>
  <si>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</si>
  <si>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</si>
  <si>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</si>
  <si>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</si>
  <si>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</si>
  <si>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</si>
  <si>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</si>
  <si>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</si>
  <si>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</si>
  <si>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</si>
  <si>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</si>
  <si>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</si>
  <si>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</si>
  <si>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</si>
  <si>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</si>
  <si>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</si>
  <si>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</si>
  <si>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</si>
  <si>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</si>
  <si>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</si>
  <si>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</si>
  <si>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</si>
  <si>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</si>
  <si>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</si>
  <si>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</si>
  <si>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</si>
  <si>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</si>
  <si>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</si>
  <si>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</si>
  <si>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</si>
  <si>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</si>
  <si>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</si>
  <si>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</si>
  <si>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</si>
  <si>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</si>
  <si>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</si>
  <si>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</si>
  <si>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</si>
  <si>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</si>
  <si>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</si>
  <si>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</si>
  <si>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</si>
  <si>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</si>
  <si>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</si>
  <si>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</si>
  <si>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</si>
  <si>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</si>
  <si>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</si>
  <si>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</si>
  <si>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</si>
  <si>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</si>
  <si>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</si>
  <si>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</si>
  <si>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</si>
  <si>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</si>
  <si>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</si>
  <si>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</si>
  <si>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</si>
  <si>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</si>
  <si>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</si>
  <si>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</si>
  <si>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</si>
  <si>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</si>
  <si>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</si>
  <si>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</si>
  <si>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</si>
  <si>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</si>
  <si>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</si>
  <si>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</si>
  <si>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</si>
  <si>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</si>
  <si>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</si>
  <si>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</si>
  <si>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</si>
  <si>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</si>
  <si>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</si>
  <si>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</si>
  <si>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</si>
  <si>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</si>
  <si>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</si>
  <si>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</si>
  <si>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</si>
  <si>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</si>
  <si>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</si>
  <si>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</si>
  <si>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</si>
  <si>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</si>
  <si>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</si>
  <si>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</si>
  <si>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</si>
  <si>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</si>
  <si>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</si>
  <si>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</si>
  <si>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</si>
  <si>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</si>
  <si>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</si>
  <si>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</si>
  <si>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</si>
  <si>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</si>
  <si>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</si>
  <si>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</si>
  <si>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</si>
  <si>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</si>
  <si>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</si>
  <si>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</si>
  <si>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</si>
  <si>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</si>
  <si>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</si>
  <si>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</si>
  <si>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</si>
  <si>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</si>
  <si>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</si>
  <si>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</si>
  <si>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</si>
  <si>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</si>
  <si>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</si>
  <si>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</si>
  <si>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</si>
  <si>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</si>
  <si>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</si>
  <si>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</si>
  <si>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</si>
  <si>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</si>
  <si>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</si>
  <si>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</si>
  <si>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</si>
  <si>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</si>
  <si>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</si>
  <si>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</si>
  <si>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</si>
  <si>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</si>
  <si>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</si>
  <si>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</si>
  <si>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</si>
  <si>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</si>
  <si>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</si>
  <si>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</si>
  <si>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</si>
  <si>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</si>
  <si>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</si>
  <si>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</si>
  <si>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</si>
  <si>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</si>
  <si>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</si>
  <si>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</si>
  <si>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</si>
  <si>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</si>
  <si>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</si>
  <si>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</si>
  <si>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</si>
  <si>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</si>
  <si>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</si>
  <si>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</si>
  <si>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</si>
  <si>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</si>
  <si>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</si>
  <si>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</si>
  <si>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</si>
  <si>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</si>
  <si>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</si>
  <si>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</si>
  <si>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</si>
  <si>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</si>
  <si>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</si>
  <si>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</si>
  <si>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</si>
  <si>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</si>
  <si>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</si>
  <si>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</si>
  <si>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</si>
  <si>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</si>
  <si>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</si>
  <si>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</si>
  <si>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</si>
  <si>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</si>
  <si>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</si>
  <si>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</si>
  <si>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</si>
  <si>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</si>
  <si>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</si>
  <si>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</si>
  <si>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</si>
  <si>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</si>
  <si>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</si>
  <si>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</si>
  <si>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</si>
  <si>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</si>
  <si>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</si>
  <si>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</si>
  <si>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</si>
  <si>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</si>
  <si>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</si>
  <si>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</si>
  <si>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</si>
  <si>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</si>
  <si>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</si>
  <si>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</si>
  <si>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</si>
  <si>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</si>
  <si>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</si>
  <si>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</si>
  <si>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</si>
  <si>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</si>
  <si>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</si>
  <si>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</si>
  <si>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</si>
  <si>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</si>
  <si>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</si>
  <si>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</si>
  <si>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</si>
  <si>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</si>
  <si>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</si>
  <si>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</si>
  <si>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</si>
  <si>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</si>
  <si>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</si>
  <si>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</si>
  <si>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</si>
  <si>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</si>
  <si>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</si>
  <si>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</si>
  <si>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</si>
  <si>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</si>
  <si>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</si>
  <si>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</si>
  <si>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</si>
  <si>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</si>
  <si>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</si>
  <si>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</si>
  <si>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</si>
  <si>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</si>
  <si>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</si>
  <si>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</si>
  <si>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</si>
  <si>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</si>
  <si>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</si>
  <si>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</si>
  <si>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</si>
  <si>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</si>
  <si>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</si>
  <si>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</si>
  <si>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</si>
  <si>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</si>
  <si>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</si>
  <si>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</si>
  <si>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</si>
  <si>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</si>
  <si>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</si>
  <si>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</si>
  <si>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</si>
  <si>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</si>
  <si>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</si>
  <si>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</si>
  <si>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</si>
  <si>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</si>
  <si>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</si>
  <si>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</si>
  <si>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</si>
  <si>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</si>
  <si>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</si>
  <si>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</si>
  <si>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</si>
  <si>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</si>
  <si>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</si>
  <si>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</si>
  <si>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</si>
  <si>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</si>
  <si>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</si>
  <si>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</si>
  <si>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</si>
  <si>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</si>
  <si>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</si>
  <si>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</si>
  <si>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</si>
  <si>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</si>
  <si>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</si>
  <si>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</si>
  <si>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</si>
  <si>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</si>
  <si>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</si>
  <si>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</si>
  <si>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</si>
  <si>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</si>
  <si>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</si>
  <si>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</si>
  <si>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</si>
  <si>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</si>
  <si>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</si>
  <si>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</si>
  <si>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</si>
  <si>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</si>
  <si>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</si>
  <si>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</si>
  <si>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</si>
  <si>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</si>
  <si>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</si>
  <si>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</si>
  <si>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</si>
  <si>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</si>
  <si>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</si>
  <si>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</si>
  <si>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</si>
  <si>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</si>
  <si>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</si>
  <si>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</si>
  <si>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</si>
  <si>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</si>
  <si>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</si>
  <si>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</si>
  <si>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</si>
  <si>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</si>
  <si>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</si>
  <si>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</si>
  <si>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</si>
  <si>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</si>
  <si>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</si>
  <si>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</si>
  <si>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</si>
  <si>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</si>
  <si>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</si>
  <si>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</si>
  <si>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</si>
  <si>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</si>
  <si>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</si>
  <si>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</si>
  <si>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</si>
  <si>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</si>
  <si>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</si>
  <si>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</si>
  <si>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</si>
  <si>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</si>
  <si>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</si>
  <si>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</si>
  <si>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</si>
  <si>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</si>
  <si>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</si>
  <si>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</si>
  <si>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</si>
  <si>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</si>
  <si>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</si>
  <si>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</si>
  <si>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</si>
  <si>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</si>
  <si>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</si>
  <si>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</si>
  <si>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</si>
  <si>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</si>
  <si>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</si>
  <si>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</si>
  <si>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</si>
  <si>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</si>
  <si>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</si>
  <si>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</si>
  <si>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</si>
  <si>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</si>
  <si>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</si>
  <si>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</si>
  <si>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</si>
  <si>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</si>
  <si>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</si>
  <si>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</si>
  <si>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</si>
  <si>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</si>
  <si>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</si>
  <si>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</si>
  <si>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</si>
  <si>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</si>
  <si>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</si>
  <si>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</si>
  <si>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</si>
  <si>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</si>
  <si>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</si>
  <si>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</si>
  <si>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</si>
  <si>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</si>
  <si>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</si>
  <si>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</si>
  <si>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</si>
  <si>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</si>
  <si>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</si>
  <si>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</si>
  <si>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</si>
  <si>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</si>
  <si>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</si>
  <si>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</si>
  <si>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</si>
  <si>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</si>
  <si>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</si>
  <si>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</si>
  <si>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</si>
  <si>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</si>
  <si>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</si>
  <si>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</si>
  <si>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</si>
  <si>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</si>
  <si>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</si>
  <si>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</si>
  <si>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</si>
  <si>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</si>
  <si>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</si>
  <si>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</si>
  <si>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</si>
  <si>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</si>
  <si>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</si>
  <si>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</si>
  <si>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</si>
  <si>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</si>
  <si>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</si>
  <si>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</si>
  <si>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</si>
  <si>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</si>
  <si>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</si>
  <si>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</si>
  <si>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</si>
  <si>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</si>
  <si>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</si>
  <si>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</si>
  <si>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</si>
  <si>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</si>
  <si>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</si>
  <si>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</si>
  <si>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</si>
  <si>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</si>
  <si>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</si>
  <si>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</si>
  <si>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</si>
  <si>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</si>
  <si>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</si>
  <si>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</si>
  <si>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</si>
  <si>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</si>
  <si>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</si>
  <si>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</si>
  <si>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</si>
  <si>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</si>
  <si>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</si>
  <si>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</si>
  <si>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</si>
  <si>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</si>
  <si>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</si>
  <si>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</si>
  <si>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</si>
  <si>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</si>
  <si>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</si>
  <si>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</si>
  <si>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</si>
  <si>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</si>
  <si>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</si>
  <si>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</si>
  <si>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</si>
  <si>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</si>
  <si>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</si>
  <si>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</si>
  <si>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</si>
  <si>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</si>
  <si>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</si>
  <si>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</si>
  <si>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</si>
  <si>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</si>
  <si>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</si>
  <si>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</si>
  <si>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</si>
  <si>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</si>
  <si>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</si>
  <si>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</si>
  <si>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</si>
  <si>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</si>
  <si>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</si>
  <si>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</si>
  <si>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</si>
  <si>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</si>
  <si>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</si>
  <si>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</si>
  <si>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</si>
  <si>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</si>
  <si>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</si>
  <si>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</si>
  <si>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</si>
  <si>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</si>
  <si>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</si>
  <si>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</si>
  <si>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</si>
  <si>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</si>
  <si>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</si>
  <si>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</si>
  <si>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</si>
  <si>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</si>
  <si>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</si>
  <si>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</si>
  <si>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</si>
  <si>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</si>
  <si>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</si>
  <si>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</si>
  <si>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</si>
  <si>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</si>
  <si>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</si>
  <si>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</si>
  <si>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</si>
  <si>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</si>
  <si>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</si>
  <si>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</si>
  <si>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</si>
  <si>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</si>
  <si>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</si>
  <si>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</si>
  <si>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</si>
  <si>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</si>
  <si>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</si>
  <si>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</si>
  <si>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</si>
  <si>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</si>
  <si>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</si>
  <si>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</si>
  <si>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</si>
  <si>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</si>
  <si>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</si>
  <si>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</si>
  <si>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</si>
  <si>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</si>
  <si>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</si>
  <si>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</si>
  <si>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</si>
  <si>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</si>
  <si>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</si>
  <si>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</si>
  <si>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</si>
  <si>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</si>
  <si>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</si>
  <si>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</si>
  <si>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</si>
  <si>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</si>
  <si>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</si>
  <si>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</si>
  <si>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</si>
  <si>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</si>
  <si>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</si>
  <si>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</si>
  <si>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</si>
  <si>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</si>
  <si>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</si>
  <si>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</si>
  <si>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</si>
  <si>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</si>
  <si>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</si>
  <si>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</si>
  <si>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</si>
  <si>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</si>
  <si>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</si>
  <si>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</si>
  <si>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</si>
  <si>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</si>
  <si>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</si>
  <si>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</si>
  <si>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</si>
  <si>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</si>
  <si>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</si>
  <si>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</si>
  <si>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</si>
  <si>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</si>
  <si>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</si>
  <si>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</si>
  <si>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</si>
  <si>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</si>
  <si>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</si>
  <si>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</si>
  <si>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</si>
  <si>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</si>
  <si>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</si>
  <si>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</si>
  <si>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</si>
  <si>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</si>
  <si>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</si>
  <si>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</si>
  <si>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</si>
  <si>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</si>
  <si>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</si>
  <si>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</si>
  <si>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</si>
  <si>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</si>
  <si>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</si>
  <si>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</si>
  <si>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</si>
  <si>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</si>
  <si>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</si>
  <si>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</si>
  <si>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</si>
  <si>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</si>
  <si>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</si>
  <si>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</si>
  <si>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</si>
  <si>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</si>
  <si>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</si>
  <si>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</si>
  <si>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</si>
  <si>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</si>
  <si>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</si>
  <si>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</si>
  <si>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</si>
  <si>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</si>
  <si>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</si>
  <si>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</si>
  <si>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</si>
  <si>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</si>
  <si>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</si>
  <si>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</si>
  <si>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</si>
  <si>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</si>
  <si>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</si>
  <si>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</si>
  <si>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</si>
  <si>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</si>
  <si>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</si>
  <si>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</si>
  <si>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</si>
  <si>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</si>
  <si>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</si>
  <si>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</si>
  <si>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</si>
  <si>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</si>
  <si>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</si>
  <si>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</si>
  <si>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</si>
  <si>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</si>
  <si>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</si>
  <si>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</si>
  <si>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</si>
  <si>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</si>
  <si>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</si>
  <si>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</si>
  <si>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</si>
  <si>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</si>
  <si>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</si>
  <si>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</si>
  <si>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</si>
  <si>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</si>
  <si>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</si>
  <si>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</si>
  <si>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</si>
  <si>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</si>
  <si>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</si>
  <si>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</si>
  <si>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</si>
  <si>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</si>
  <si>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</si>
  <si>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</si>
  <si>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</si>
  <si>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</si>
  <si>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</si>
  <si>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</si>
  <si>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</si>
  <si>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</si>
  <si>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</si>
  <si>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</si>
  <si>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</si>
  <si>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</si>
  <si>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</si>
  <si>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</si>
  <si>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</si>
  <si>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</si>
  <si>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</si>
  <si>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</si>
  <si>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</si>
  <si>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</si>
  <si>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</si>
  <si>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</si>
  <si>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</si>
  <si>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</si>
  <si>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</si>
  <si>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</si>
  <si>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</si>
  <si>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</si>
  <si>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</si>
  <si>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</si>
  <si>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</si>
  <si>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</si>
  <si>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</si>
  <si>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</si>
  <si>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</si>
  <si>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</si>
  <si>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</si>
  <si>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</si>
  <si>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</si>
  <si>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</si>
  <si>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</si>
  <si>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</si>
  <si>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</si>
  <si>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</si>
  <si>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</si>
  <si>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</si>
  <si>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</si>
  <si>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</si>
  <si>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</si>
  <si>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</si>
  <si>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</si>
  <si>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</si>
  <si>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</si>
  <si>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</si>
  <si>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</si>
  <si>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</si>
  <si>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</si>
  <si>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</si>
  <si>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</si>
  <si>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</si>
  <si>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</si>
  <si>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</si>
  <si>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</si>
  <si>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</si>
  <si>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</si>
  <si>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</si>
  <si>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</si>
  <si>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</si>
  <si>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</si>
  <si>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</si>
  <si>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</si>
  <si>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</si>
  <si>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</si>
  <si>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</si>
  <si>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</si>
  <si>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</si>
  <si>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</si>
  <si>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</si>
  <si>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</si>
  <si>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</si>
  <si>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</si>
  <si>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</si>
  <si>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</si>
  <si>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</si>
  <si>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</si>
  <si>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</si>
  <si>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</si>
  <si>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</si>
  <si>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</si>
  <si>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</si>
  <si>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</si>
  <si>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</si>
  <si>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</si>
  <si>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</si>
  <si>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</si>
  <si>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</si>
  <si>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</si>
  <si>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</si>
  <si>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</si>
  <si>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</si>
  <si>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</si>
  <si>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</si>
  <si>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</si>
  <si>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</si>
  <si>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</si>
  <si>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</si>
  <si>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</si>
  <si>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</si>
  <si>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</si>
  <si>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</si>
  <si>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</si>
  <si>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</si>
  <si>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</si>
  <si>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</si>
  <si>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</si>
  <si>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</si>
  <si>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</si>
  <si>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</si>
  <si>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</si>
  <si>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</si>
  <si>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</si>
  <si>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</si>
  <si>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</si>
  <si>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</si>
  <si>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</si>
  <si>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</si>
  <si>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</si>
  <si>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</si>
  <si>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</si>
  <si>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</si>
  <si>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</si>
  <si>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</si>
  <si>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</si>
  <si>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</si>
  <si>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</si>
  <si>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</si>
  <si>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</si>
  <si>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</si>
  <si>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</si>
  <si>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</si>
  <si>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</si>
  <si>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</si>
  <si>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</si>
  <si>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</si>
  <si>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</si>
  <si>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</si>
  <si>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</si>
  <si>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</si>
  <si>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</si>
  <si>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</si>
  <si>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</si>
  <si>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</si>
  <si>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</si>
  <si>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</si>
  <si>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</si>
  <si>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</si>
  <si>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</si>
  <si>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</si>
  <si>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</si>
  <si>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</si>
  <si>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</si>
  <si>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</si>
  <si>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</si>
  <si>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</si>
  <si>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</si>
  <si>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</si>
  <si>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</si>
  <si>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</si>
  <si>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</si>
  <si>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</si>
  <si>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</si>
  <si>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</si>
  <si>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</si>
  <si>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</si>
  <si>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</si>
  <si>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</si>
  <si>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</si>
  <si>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</si>
  <si>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</si>
  <si>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</si>
  <si>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</si>
  <si>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</si>
  <si>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</si>
  <si>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</si>
  <si>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</si>
  <si>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</si>
  <si>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</si>
  <si>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</si>
  <si>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</si>
  <si>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</si>
  <si>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</si>
  <si>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</si>
  <si>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</si>
  <si>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</si>
  <si>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</si>
  <si>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</si>
  <si>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</si>
  <si>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</si>
  <si>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</si>
  <si>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</si>
  <si>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</si>
  <si>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</si>
  <si>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</si>
  <si>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</si>
  <si>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</si>
  <si>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</si>
  <si>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</si>
  <si>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</si>
  <si>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</si>
  <si>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</si>
  <si>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</si>
  <si>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</si>
  <si>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</si>
  <si>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</si>
  <si>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</si>
  <si>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</si>
  <si>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</si>
  <si>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</si>
  <si>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</si>
  <si>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</si>
  <si>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</si>
  <si>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</si>
  <si>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</si>
  <si>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</si>
  <si>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</si>
  <si>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</si>
  <si>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</si>
  <si>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</si>
  <si>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</si>
  <si>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</si>
  <si>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</si>
  <si>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</si>
  <si>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</si>
  <si>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</si>
  <si>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</si>
  <si>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</si>
  <si>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</si>
  <si>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</si>
  <si>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</si>
  <si>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</si>
  <si>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</si>
  <si>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</si>
  <si>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</si>
  <si>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</si>
  <si>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</si>
  <si>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</si>
  <si>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</si>
  <si>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</si>
  <si>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</si>
  <si>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</si>
  <si>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</si>
  <si>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</si>
  <si>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</si>
  <si>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</si>
  <si>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</si>
  <si>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</si>
  <si>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</si>
  <si>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</si>
  <si>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</si>
  <si>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</si>
  <si>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</si>
  <si>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</si>
  <si>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</si>
  <si>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</si>
  <si>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</si>
  <si>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</si>
  <si>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</si>
  <si>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</si>
  <si>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</si>
  <si>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</si>
  <si>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</si>
  <si>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</si>
  <si>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</si>
  <si>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</si>
  <si>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</si>
  <si>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</si>
  <si>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</si>
  <si>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</si>
  <si>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</si>
  <si>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</si>
  <si>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</si>
  <si>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</si>
  <si>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</si>
  <si>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</si>
  <si>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</si>
  <si>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</si>
  <si>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</si>
  <si>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</si>
  <si>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</si>
  <si>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</si>
  <si>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</si>
  <si>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</si>
  <si>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</si>
  <si>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</si>
  <si>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</si>
  <si>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</si>
  <si>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</si>
  <si>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</si>
  <si>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</si>
  <si>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</si>
  <si>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</si>
  <si>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</si>
  <si>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</si>
  <si>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</si>
  <si>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</si>
  <si>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</si>
  <si>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</si>
  <si>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</si>
  <si>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</si>
  <si>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</si>
  <si>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</si>
  <si>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</si>
  <si>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</si>
  <si>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</si>
  <si>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</si>
  <si>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</si>
  <si>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</si>
  <si>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</si>
  <si>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</si>
  <si>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</si>
  <si>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</si>
  <si>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</si>
  <si>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</si>
  <si>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</si>
  <si>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</si>
  <si>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</si>
  <si>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</si>
  <si>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</si>
  <si>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</si>
  <si>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</si>
  <si>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</si>
  <si>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</si>
  <si>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</si>
  <si>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</si>
  <si>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</si>
  <si>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</si>
  <si>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</si>
  <si>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</si>
  <si>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</si>
  <si>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</si>
  <si>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</si>
  <si>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</si>
  <si>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</si>
  <si>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</si>
  <si>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</si>
  <si>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</si>
  <si>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</si>
  <si>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</si>
  <si>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</si>
  <si>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</si>
  <si>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</si>
  <si>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</si>
  <si>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</si>
  <si>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</si>
  <si>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</si>
  <si>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</si>
  <si>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</si>
  <si>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</si>
  <si>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</si>
  <si>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</si>
  <si>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</si>
  <si>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</si>
  <si>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</si>
  <si>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</si>
  <si>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</si>
  <si>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</si>
  <si>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</si>
  <si>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</si>
  <si>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</si>
  <si>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</si>
  <si>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</si>
  <si>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</si>
  <si>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</si>
  <si>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</si>
  <si>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</si>
  <si>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</si>
  <si>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</si>
  <si>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</si>
  <si>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</si>
  <si>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</si>
  <si>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</si>
  <si>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</si>
  <si>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</si>
  <si>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</si>
  <si>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</si>
  <si>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</si>
  <si>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</si>
  <si>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</si>
  <si>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</si>
  <si>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</si>
  <si>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</si>
  <si>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</si>
  <si>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</si>
  <si>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</si>
  <si>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</si>
  <si>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</si>
  <si>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</si>
  <si>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</si>
  <si>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</si>
  <si>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</si>
  <si>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</si>
  <si>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</si>
  <si>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</si>
  <si>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</si>
  <si>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</si>
  <si>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</si>
  <si>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</si>
  <si>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</si>
  <si>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</si>
  <si>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</si>
  <si>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</si>
  <si>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</si>
  <si>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</si>
  <si>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</si>
  <si>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</si>
  <si>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</si>
  <si>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</si>
  <si>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</si>
  <si>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</si>
  <si>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</si>
  <si>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</si>
  <si>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</si>
  <si>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</si>
  <si>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</si>
  <si>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</si>
  <si>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</si>
  <si>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</si>
  <si>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</si>
  <si>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</si>
  <si>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</si>
  <si>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</si>
  <si>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</si>
  <si>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</si>
  <si>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</si>
  <si>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</si>
  <si>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</si>
  <si>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</si>
  <si>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</si>
  <si>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</si>
  <si>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</si>
  <si>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</si>
  <si>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</si>
  <si>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</si>
  <si>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</si>
  <si>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</si>
  <si>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</si>
  <si>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</si>
  <si>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</si>
  <si>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</si>
  <si>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</si>
  <si>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</si>
  <si>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</si>
  <si>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</si>
  <si>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</si>
  <si>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</si>
  <si>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</si>
  <si>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</si>
  <si>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</si>
  <si>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</si>
  <si>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</si>
  <si>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</si>
  <si>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</si>
  <si>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</si>
  <si>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</si>
  <si>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</si>
  <si>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</si>
  <si>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</si>
  <si>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</si>
  <si>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</si>
  <si>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</si>
  <si>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</si>
  <si>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</si>
  <si>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</si>
  <si>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</si>
  <si>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</si>
  <si>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</si>
  <si>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</si>
  <si>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</si>
  <si>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</si>
  <si>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</si>
  <si>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</si>
  <si>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</si>
  <si>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</si>
  <si>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</si>
  <si>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</si>
  <si>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</si>
  <si>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</si>
  <si>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</si>
  <si>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</si>
  <si>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</si>
  <si>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</si>
  <si>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</si>
  <si>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</si>
  <si>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</si>
  <si>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</si>
  <si>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</si>
  <si>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</si>
  <si>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</si>
  <si>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</si>
  <si>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</si>
  <si>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</si>
  <si>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</si>
  <si>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</si>
  <si>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</si>
  <si>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</si>
  <si>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</si>
  <si>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</si>
  <si>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</si>
  <si>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</si>
  <si>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</si>
  <si>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</si>
  <si>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</si>
  <si>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</si>
  <si>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</si>
  <si>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</si>
  <si>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</si>
  <si>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</si>
  <si>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</si>
  <si>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</si>
  <si>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</si>
  <si>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</si>
  <si>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</si>
  <si>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</si>
  <si>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</si>
  <si>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</si>
  <si>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</si>
  <si>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</si>
  <si>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</si>
  <si>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</si>
  <si>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</si>
  <si>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</si>
  <si>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</si>
  <si>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</si>
  <si>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</si>
  <si>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</si>
  <si>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</si>
  <si>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</si>
  <si>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</si>
  <si>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</si>
  <si>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</si>
  <si>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</si>
  <si>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</si>
  <si>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</si>
  <si>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</si>
  <si>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</si>
  <si>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</si>
  <si>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</si>
  <si>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</si>
  <si>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</si>
  <si>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</si>
  <si>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</si>
  <si>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</si>
  <si>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</si>
  <si>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</si>
  <si>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</si>
  <si>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</si>
  <si>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</si>
  <si>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</si>
  <si>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</si>
  <si>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</si>
  <si>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</si>
  <si>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</si>
  <si>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</si>
  <si>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</si>
  <si>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</si>
  <si>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</si>
  <si>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</si>
  <si>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</si>
  <si>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</si>
  <si>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</si>
  <si>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</si>
  <si>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</si>
  <si>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</si>
  <si>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</si>
  <si>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</si>
  <si>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</si>
  <si>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</si>
  <si>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</si>
  <si>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</si>
  <si>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</si>
  <si>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</si>
  <si>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</si>
  <si>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</si>
  <si>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</si>
  <si>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</si>
  <si>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</si>
  <si>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</si>
  <si>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</si>
  <si>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</si>
  <si>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</si>
  <si>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</si>
  <si>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</si>
  <si>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</si>
  <si>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</si>
  <si>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</si>
  <si>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</si>
  <si>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</si>
  <si>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</si>
  <si>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</si>
  <si>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</si>
  <si>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</si>
  <si>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</si>
  <si>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</si>
  <si>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</si>
  <si>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</si>
  <si>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</si>
  <si>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</si>
  <si>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</si>
  <si>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</si>
  <si>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</si>
  <si>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</si>
  <si>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</si>
  <si>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</si>
  <si>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</si>
  <si>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</si>
  <si>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</si>
  <si>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</si>
  <si>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</si>
  <si>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</si>
  <si>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</si>
  <si>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</si>
  <si>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</si>
  <si>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</si>
  <si>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</si>
  <si>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</si>
  <si>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</si>
  <si>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</si>
  <si>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</si>
  <si>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</si>
  <si>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</si>
  <si>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</si>
  <si>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</si>
  <si>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</si>
  <si>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</si>
  <si>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</si>
  <si>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</si>
  <si>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</si>
  <si>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</si>
  <si>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</si>
  <si>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</si>
  <si>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</si>
  <si>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</si>
  <si>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</si>
  <si>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</si>
  <si>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</si>
  <si>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</si>
  <si>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</si>
  <si>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</si>
  <si>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</si>
  <si>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</si>
  <si>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</si>
  <si>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</si>
  <si>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</si>
  <si>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</si>
  <si>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</si>
  <si>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</si>
  <si>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</si>
  <si>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</si>
  <si>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</si>
  <si>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</si>
  <si>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</si>
  <si>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</si>
  <si>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</si>
  <si>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</si>
  <si>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</si>
  <si>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</si>
  <si>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</si>
  <si>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</si>
  <si>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</si>
  <si>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</si>
  <si>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</si>
  <si>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</si>
  <si>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</si>
  <si>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</si>
  <si>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</si>
  <si>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</si>
  <si>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</si>
  <si>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</si>
  <si>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</si>
  <si>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</si>
  <si>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</si>
  <si>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</si>
  <si>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</si>
  <si>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</si>
  <si>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</si>
  <si>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</si>
  <si>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</si>
  <si>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</si>
  <si>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</si>
  <si>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</si>
  <si>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</si>
  <si>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</si>
  <si>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</si>
  <si>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</si>
  <si>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</si>
  <si>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</si>
  <si>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</si>
  <si>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</si>
  <si>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</si>
  <si>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</si>
  <si>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</si>
  <si>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</si>
  <si>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</si>
  <si>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</si>
  <si>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</si>
  <si>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</si>
  <si>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</si>
  <si>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</si>
  <si>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</si>
  <si>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</si>
  <si>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</si>
  <si>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</si>
  <si>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</si>
  <si>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</si>
  <si>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</si>
  <si>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</si>
  <si>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</si>
  <si>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</si>
  <si>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</si>
  <si>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</si>
  <si>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</si>
  <si>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</si>
  <si>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</si>
  <si>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</si>
  <si>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</si>
  <si>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</si>
  <si>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</si>
  <si>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</si>
  <si>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</si>
  <si>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</si>
  <si>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</si>
  <si>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</si>
  <si>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</si>
  <si>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</si>
  <si>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</si>
  <si>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</si>
  <si>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</si>
  <si>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</si>
  <si>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</si>
  <si>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</si>
  <si>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</si>
  <si>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</si>
  <si>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</si>
  <si>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</si>
  <si>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</si>
  <si>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</si>
  <si>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</si>
  <si>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</si>
  <si>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</si>
  <si>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</si>
  <si>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</si>
  <si>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</si>
  <si>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</si>
  <si>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</si>
  <si>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</si>
  <si>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</si>
  <si>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</si>
  <si>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</si>
  <si>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</si>
  <si>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</si>
  <si>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</si>
  <si>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</si>
  <si>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</si>
  <si>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</si>
  <si>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</si>
  <si>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</si>
  <si>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</si>
  <si>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</si>
  <si>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</si>
  <si>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</si>
  <si>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</si>
  <si>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</si>
  <si>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</si>
  <si>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</si>
  <si>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</si>
  <si>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</si>
  <si>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</si>
  <si>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</si>
  <si>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</si>
  <si>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</si>
  <si>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</si>
  <si>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</si>
  <si>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</si>
  <si>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</si>
  <si>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</si>
  <si>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</si>
  <si>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</si>
  <si>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</si>
  <si>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</si>
  <si>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</si>
  <si>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</si>
  <si>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</si>
  <si>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</si>
  <si>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</si>
  <si>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</si>
  <si>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</si>
  <si>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</si>
  <si>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</si>
  <si>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</si>
  <si>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</si>
  <si>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</si>
  <si>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</si>
  <si>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</si>
  <si>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</si>
  <si>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</si>
  <si>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</si>
  <si>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</si>
  <si>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</si>
  <si>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</si>
  <si>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</si>
  <si>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</si>
  <si>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</si>
  <si>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</si>
  <si>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</si>
  <si>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</si>
  <si>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</si>
  <si>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</si>
  <si>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</si>
  <si>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</si>
  <si>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</si>
  <si>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</si>
  <si>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</si>
  <si>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</si>
  <si>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</si>
  <si>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</si>
  <si>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</si>
  <si>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</si>
  <si>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</si>
  <si>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</si>
  <si>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</si>
  <si>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</si>
  <si>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</si>
  <si>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</si>
  <si>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</si>
  <si>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</si>
  <si>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</si>
  <si>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</si>
  <si>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</si>
  <si>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</si>
  <si>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</si>
  <si>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</si>
  <si>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</si>
  <si>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</si>
  <si>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</si>
  <si>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</si>
  <si>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</si>
  <si>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</si>
  <si>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</si>
  <si>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</si>
  <si>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</si>
  <si>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</si>
  <si>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</si>
  <si>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</si>
  <si>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</si>
  <si>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</si>
  <si>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</si>
  <si>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</si>
  <si>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</si>
  <si>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</si>
  <si>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</si>
  <si>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</si>
  <si>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</si>
  <si>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</si>
  <si>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</si>
  <si>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</si>
  <si>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</si>
  <si>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</si>
  <si>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</si>
  <si>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</si>
  <si>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</si>
  <si>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</si>
  <si>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</si>
  <si>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</si>
  <si>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</si>
  <si>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</si>
  <si>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</si>
  <si>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</si>
  <si>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</si>
  <si>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</si>
  <si>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</si>
  <si>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</si>
  <si>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</si>
  <si>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</si>
  <si>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</si>
  <si>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</si>
  <si>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</si>
  <si>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</si>
  <si>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</si>
  <si>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</si>
  <si>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</si>
  <si>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</si>
  <si>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</si>
  <si>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</si>
  <si>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</si>
  <si>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</si>
  <si>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</si>
  <si>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</si>
  <si>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</si>
  <si>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</si>
  <si>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</si>
  <si>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</si>
  <si>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</si>
  <si>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</si>
  <si>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</si>
  <si>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</si>
  <si>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</si>
  <si>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</si>
  <si>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</si>
  <si>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</si>
  <si>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</si>
  <si>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</si>
  <si>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</si>
  <si>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</si>
  <si>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</si>
  <si>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</si>
  <si>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</si>
  <si>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</si>
  <si>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</si>
  <si>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</si>
  <si>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</si>
  <si>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</si>
  <si>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</si>
  <si>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</si>
  <si>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</si>
  <si>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</si>
  <si>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</si>
  <si>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</si>
  <si>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</si>
  <si>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</si>
  <si>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</si>
  <si>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</si>
  <si>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</si>
  <si>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</si>
  <si>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</si>
  <si>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</si>
  <si>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</si>
  <si>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</si>
  <si>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</si>
  <si>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</si>
  <si>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</si>
  <si>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</si>
  <si>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</si>
  <si>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</si>
  <si>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</si>
  <si>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</si>
  <si>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</si>
  <si>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</si>
  <si>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</si>
  <si>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</si>
  <si>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</si>
  <si>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</si>
  <si>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</si>
  <si>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</si>
  <si>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</si>
  <si>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</si>
  <si>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</si>
  <si>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</si>
  <si>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</si>
  <si>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</si>
  <si>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</si>
  <si>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</si>
  <si>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</si>
  <si>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</si>
  <si>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</si>
  <si>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</si>
  <si>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</si>
  <si>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</si>
  <si>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</si>
  <si>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</si>
  <si>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</si>
  <si>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</si>
  <si>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</si>
  <si>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</si>
  <si>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</si>
  <si>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</si>
  <si>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</si>
  <si>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</si>
  <si>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</si>
  <si>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</si>
  <si>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</si>
  <si>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</si>
  <si>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</si>
  <si>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</si>
  <si>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</si>
  <si>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</si>
  <si>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</si>
  <si>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</si>
  <si>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</si>
  <si>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</si>
  <si>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</si>
  <si>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</si>
  <si>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</si>
  <si>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</si>
  <si>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</si>
  <si>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</si>
  <si>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</si>
  <si>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</si>
  <si>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</si>
  <si>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</si>
  <si>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</si>
  <si>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</si>
  <si>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</si>
  <si>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</si>
  <si>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</si>
  <si>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</si>
  <si>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</si>
  <si>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</si>
  <si>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</si>
  <si>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</si>
  <si>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</si>
  <si>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</si>
  <si>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</si>
  <si>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</si>
  <si>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</si>
  <si>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</si>
  <si>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</si>
  <si>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</si>
  <si>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</si>
  <si>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</si>
  <si>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</si>
  <si>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</si>
  <si>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</si>
  <si>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</si>
  <si>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</si>
  <si>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</si>
  <si>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</si>
  <si>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</si>
  <si>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</si>
  <si>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</si>
  <si>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</si>
  <si>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</si>
  <si>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</si>
  <si>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</si>
  <si>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</si>
  <si>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</si>
  <si>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</si>
  <si>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</si>
  <si>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</si>
  <si>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</si>
  <si>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</si>
  <si>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</si>
  <si>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</si>
  <si>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</si>
  <si>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</si>
  <si>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</si>
  <si>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</si>
  <si>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</si>
  <si>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</si>
  <si>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</si>
  <si>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</si>
  <si>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</si>
  <si>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</si>
  <si>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</si>
  <si>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</si>
  <si>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</si>
  <si>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</si>
  <si>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</si>
  <si>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</si>
  <si>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</si>
  <si>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</si>
  <si>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</si>
  <si>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</si>
  <si>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</si>
  <si>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</si>
  <si>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</si>
  <si>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</si>
  <si>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</si>
  <si>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</si>
  <si>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</si>
  <si>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</si>
  <si>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</si>
  <si>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</si>
  <si>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</si>
  <si>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</si>
  <si>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</si>
  <si>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</si>
  <si>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</si>
  <si>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</si>
  <si>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</si>
  <si>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</si>
  <si>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</si>
  <si>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</si>
  <si>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</si>
  <si>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</si>
  <si>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</si>
  <si>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</si>
  <si>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</si>
  <si>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</si>
  <si>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</si>
  <si>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</si>
  <si>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</si>
  <si>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</si>
  <si>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</si>
  <si>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</si>
  <si>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</si>
  <si>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</si>
  <si>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</si>
  <si>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</si>
  <si>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</si>
  <si>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</si>
  <si>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</si>
  <si>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</si>
  <si>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</si>
  <si>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</si>
  <si>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</si>
  <si>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</si>
  <si>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</si>
  <si>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</si>
  <si>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</si>
  <si>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</si>
  <si>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</si>
  <si>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</si>
  <si>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</si>
  <si>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</si>
  <si>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</si>
  <si>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</si>
  <si>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</si>
  <si>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</si>
  <si>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</si>
  <si>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</si>
  <si>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</si>
  <si>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</si>
  <si>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</si>
  <si>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</si>
  <si>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</si>
  <si>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</si>
  <si>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</si>
  <si>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</si>
  <si>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</si>
  <si>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</si>
  <si>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</si>
  <si>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</si>
  <si>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</si>
  <si>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</si>
  <si>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</si>
  <si>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</si>
  <si>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</si>
  <si>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</si>
  <si>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</si>
  <si>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</si>
  <si>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</si>
  <si>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</si>
  <si>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</si>
  <si>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</si>
  <si>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</si>
  <si>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</si>
  <si>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</si>
  <si>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</si>
  <si>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</si>
  <si>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</si>
  <si>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</si>
  <si>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</si>
  <si>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</si>
  <si>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</si>
  <si>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</si>
  <si>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</si>
  <si>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</si>
  <si>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</si>
  <si>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</si>
  <si>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</si>
  <si>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</si>
  <si>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</si>
  <si>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</si>
  <si>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</si>
  <si>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</si>
  <si>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</si>
  <si>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</si>
  <si>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</si>
  <si>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</si>
  <si>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</si>
  <si>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</si>
  <si>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</si>
  <si>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</si>
  <si>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</si>
  <si>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</si>
  <si>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</si>
  <si>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</si>
  <si>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</si>
  <si>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</si>
  <si>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</si>
  <si>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</si>
  <si>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</si>
  <si>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</si>
  <si>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</si>
  <si>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</si>
  <si>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</si>
  <si>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</si>
  <si>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</si>
  <si>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</si>
  <si>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</si>
  <si>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</si>
  <si>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</si>
  <si>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</si>
  <si>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</si>
  <si>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</si>
  <si>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</si>
  <si>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</si>
  <si>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</si>
  <si>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</si>
  <si>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</si>
  <si>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</si>
  <si>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</si>
  <si>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</si>
  <si>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</si>
  <si>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</si>
  <si>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</si>
  <si>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</si>
  <si>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</si>
  <si>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</si>
  <si>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</si>
  <si>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</si>
  <si>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</si>
  <si>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</si>
  <si>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</si>
  <si>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</si>
  <si>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</si>
  <si>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</si>
  <si>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</si>
  <si>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</si>
  <si>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</si>
  <si>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</si>
  <si>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</si>
  <si>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</si>
  <si>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</si>
  <si>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</si>
  <si>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</si>
  <si>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</si>
  <si>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</si>
  <si>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</si>
  <si>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</si>
  <si>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</si>
  <si>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</si>
  <si>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</si>
  <si>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</si>
  <si>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</si>
  <si>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</si>
  <si>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</si>
  <si>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</si>
  <si>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</si>
  <si>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</si>
  <si>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</si>
  <si>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</si>
  <si>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</si>
  <si>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</si>
  <si>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</si>
  <si>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</si>
  <si>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</si>
  <si>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</si>
  <si>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</si>
  <si>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</si>
  <si>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</si>
  <si>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</si>
  <si>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</si>
  <si>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</si>
  <si>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</si>
  <si>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</si>
  <si>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</si>
  <si>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</si>
  <si>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</si>
  <si>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</si>
  <si>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</si>
  <si>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</si>
  <si>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</si>
  <si>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</si>
  <si>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</si>
  <si>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</si>
  <si>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</si>
  <si>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</si>
  <si>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</si>
  <si>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</si>
  <si>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</si>
  <si>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</si>
  <si>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</si>
  <si>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</si>
  <si>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</si>
  <si>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</si>
  <si>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</si>
  <si>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</si>
  <si>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</si>
  <si>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</si>
  <si>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</si>
  <si>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</si>
  <si>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</si>
  <si>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</si>
  <si>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</si>
  <si>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</si>
  <si>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</si>
  <si>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</si>
  <si>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</si>
  <si>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</si>
  <si>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</si>
  <si>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</si>
  <si>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</si>
  <si>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</si>
  <si>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</si>
  <si>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</si>
  <si>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</si>
  <si>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</si>
  <si>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</si>
  <si>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</si>
  <si>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</si>
  <si>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</si>
  <si>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</si>
  <si>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</si>
  <si>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</si>
  <si>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</si>
  <si>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</si>
  <si>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</si>
  <si>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</si>
  <si>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</si>
  <si>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</si>
  <si>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</si>
  <si>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</si>
  <si>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</si>
  <si>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</si>
  <si>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</si>
  <si>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</si>
  <si>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</si>
  <si>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</si>
  <si>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</si>
  <si>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</si>
  <si>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</si>
  <si>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</si>
  <si>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</si>
  <si>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</si>
  <si>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</si>
  <si>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</si>
  <si>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</si>
  <si>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</si>
  <si>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</si>
  <si>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</si>
  <si>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</si>
  <si>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</si>
  <si>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</si>
  <si>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</si>
  <si>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</si>
  <si>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</si>
  <si>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</si>
  <si>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</si>
  <si>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</si>
  <si>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</si>
  <si>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</si>
  <si>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</si>
  <si>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</si>
  <si>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</si>
  <si>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</si>
  <si>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</si>
  <si>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</si>
  <si>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</si>
  <si>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</si>
  <si>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</si>
  <si>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</si>
  <si>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</si>
  <si>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</si>
  <si>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</si>
  <si>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</si>
  <si>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</si>
  <si>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</si>
  <si>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</si>
  <si>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</si>
  <si>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</si>
  <si>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</si>
  <si>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</si>
  <si>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</si>
  <si>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</si>
  <si>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</si>
  <si>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</si>
  <si>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</si>
  <si>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</si>
  <si>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</si>
  <si>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</si>
  <si>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</si>
  <si>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</si>
  <si>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</si>
  <si>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</si>
  <si>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</si>
  <si>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</si>
  <si>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</si>
  <si>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</si>
  <si>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</si>
  <si>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</si>
  <si>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</si>
  <si>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</si>
  <si>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</si>
  <si>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</si>
  <si>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</si>
  <si>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</si>
  <si>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</si>
  <si>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</si>
  <si>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</si>
  <si>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</si>
  <si>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</si>
  <si>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</si>
  <si>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</si>
  <si>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</si>
  <si>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</si>
  <si>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</si>
  <si>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</si>
  <si>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</si>
  <si>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</si>
  <si>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</si>
  <si>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</si>
  <si>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</si>
  <si>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</si>
  <si>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</si>
  <si>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</si>
  <si>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</si>
  <si>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</si>
  <si>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</si>
  <si>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</si>
  <si>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</si>
  <si>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</si>
  <si>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</si>
  <si>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</si>
  <si>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</si>
  <si>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</si>
  <si>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</si>
  <si>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</si>
  <si>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</si>
  <si>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</si>
  <si>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</si>
  <si>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</si>
  <si>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</si>
  <si>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</si>
  <si>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</si>
  <si>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</si>
  <si>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</si>
  <si>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</si>
  <si>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</si>
  <si>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</si>
  <si>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</si>
  <si>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</si>
  <si>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</si>
  <si>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</si>
  <si>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</si>
  <si>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</si>
  <si>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</si>
  <si>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</si>
  <si>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</si>
  <si>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</si>
  <si>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</si>
  <si>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</si>
  <si>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</si>
  <si>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</si>
  <si>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</si>
  <si>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</si>
  <si>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</si>
  <si>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</si>
  <si>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</si>
  <si>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</si>
  <si>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</si>
  <si>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</si>
  <si>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</si>
  <si>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</si>
  <si>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</si>
  <si>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</si>
  <si>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</si>
  <si>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</si>
  <si>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</si>
  <si>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</si>
  <si>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</si>
  <si>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</si>
  <si>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</si>
  <si>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</si>
  <si>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</si>
  <si>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</si>
  <si>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</si>
  <si>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</si>
  <si>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</si>
  <si>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</si>
  <si>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</si>
  <si>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</si>
  <si>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</si>
  <si>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</si>
  <si>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</si>
  <si>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</si>
  <si>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</si>
  <si>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</si>
  <si>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</si>
  <si>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</si>
  <si>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</si>
  <si>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</si>
  <si>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</si>
  <si>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</si>
  <si>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</si>
  <si>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</si>
  <si>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</si>
  <si>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</si>
  <si>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</si>
  <si>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</si>
  <si>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</si>
  <si>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</si>
  <si>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</si>
  <si>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</si>
  <si>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</si>
  <si>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</si>
  <si>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</si>
  <si>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</si>
  <si>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</si>
  <si>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</si>
  <si>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</si>
  <si>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</si>
  <si>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</si>
  <si>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</si>
  <si>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</si>
  <si>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</si>
  <si>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</si>
  <si>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</si>
  <si>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</si>
  <si>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</si>
  <si>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</si>
  <si>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</si>
  <si>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</si>
  <si>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</si>
  <si>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</si>
  <si>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</si>
  <si>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</si>
  <si>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</si>
  <si>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</si>
  <si>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</si>
  <si>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</si>
  <si>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</si>
  <si>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</si>
  <si>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</si>
  <si>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</si>
  <si>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</si>
  <si>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</si>
  <si>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</si>
  <si>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</si>
  <si>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</si>
  <si>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</si>
  <si>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</si>
  <si>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</si>
  <si>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</si>
  <si>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</si>
  <si>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</si>
  <si>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</si>
  <si>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</si>
  <si>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</si>
  <si>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</si>
  <si>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</si>
  <si>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</si>
  <si>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</si>
  <si>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</si>
  <si>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</si>
  <si>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</si>
  <si>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</si>
  <si>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</si>
  <si>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</si>
  <si>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</si>
  <si>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</si>
  <si>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</si>
  <si>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</si>
  <si>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</si>
  <si>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</si>
  <si>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</si>
  <si>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</si>
  <si>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</si>
  <si>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</si>
  <si>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</si>
  <si>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</si>
  <si>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</si>
  <si>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</si>
  <si>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</si>
  <si>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</si>
  <si>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</si>
  <si>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</si>
  <si>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</si>
  <si>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</si>
  <si>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</si>
  <si>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</si>
  <si>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</si>
  <si>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</si>
  <si>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</si>
  <si>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</si>
  <si>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</si>
  <si>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</si>
  <si>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</si>
  <si>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</si>
  <si>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</si>
  <si>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</si>
  <si>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</si>
  <si>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</si>
  <si>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</si>
  <si>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</si>
  <si>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</si>
  <si>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</si>
  <si>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</si>
  <si>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</si>
  <si>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</si>
  <si>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</si>
  <si>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</si>
  <si>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</si>
  <si>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</si>
  <si>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</si>
  <si>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</si>
  <si>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</si>
  <si>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</si>
  <si>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</si>
  <si>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</si>
  <si>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</si>
  <si>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</si>
  <si>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</si>
  <si>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</si>
  <si>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</si>
  <si>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</si>
  <si>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</si>
  <si>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</si>
  <si>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</si>
  <si>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</si>
  <si>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</si>
  <si>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</si>
  <si>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</si>
  <si>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</si>
  <si>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</si>
  <si>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</si>
  <si>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</si>
  <si>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</si>
  <si>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</si>
  <si>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</si>
  <si>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</si>
  <si>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</si>
  <si>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</si>
  <si>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</si>
  <si>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</si>
  <si>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</si>
  <si>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</si>
  <si>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</si>
  <si>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</si>
  <si>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</si>
  <si>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</si>
  <si>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</si>
  <si>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</si>
  <si>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</si>
  <si>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</si>
  <si>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</si>
  <si>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</si>
  <si>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</si>
  <si>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</si>
  <si>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</si>
  <si>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</si>
  <si>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</si>
  <si>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</si>
  <si>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</si>
  <si>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</si>
  <si>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</si>
  <si>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</si>
  <si>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</si>
  <si>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</si>
  <si>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</si>
  <si>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</si>
  <si>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</si>
  <si>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</si>
  <si>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</si>
  <si>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</si>
  <si>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</si>
  <si>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</si>
  <si>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</si>
  <si>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</si>
  <si>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</si>
  <si>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</si>
  <si>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</si>
  <si>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</si>
  <si>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</si>
  <si>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</si>
  <si>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</si>
  <si>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</si>
  <si>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</si>
  <si>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</si>
  <si>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</si>
  <si>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</si>
  <si>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</si>
  <si>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</si>
  <si>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</si>
  <si>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</si>
  <si>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</si>
  <si>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</si>
  <si>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</si>
  <si>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</si>
  <si>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</si>
  <si>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</si>
  <si>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</si>
  <si>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</si>
  <si>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</si>
  <si>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</si>
  <si>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</si>
  <si>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</si>
  <si>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</si>
  <si>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</si>
  <si>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</si>
  <si>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</si>
  <si>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</si>
  <si>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</si>
  <si>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</si>
  <si>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</si>
  <si>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</si>
  <si>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</si>
  <si>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</si>
  <si>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</si>
  <si>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</si>
  <si>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</si>
  <si>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</si>
  <si>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</si>
  <si>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</si>
  <si>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</si>
  <si>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</si>
  <si>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</si>
  <si>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</si>
  <si>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</si>
  <si>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</si>
  <si>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</si>
  <si>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</si>
  <si>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</si>
  <si>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</si>
  <si>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</si>
  <si>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</si>
  <si>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</si>
  <si>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</si>
  <si>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</si>
  <si>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</si>
  <si>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</si>
  <si>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</si>
  <si>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</si>
  <si>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</si>
  <si>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</si>
  <si>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</si>
  <si>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</si>
  <si>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</si>
  <si>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</si>
  <si>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</si>
  <si>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</si>
  <si>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</si>
  <si>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</si>
  <si>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</si>
  <si>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</si>
  <si>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</si>
  <si>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</si>
  <si>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</si>
  <si>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</si>
  <si>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</si>
  <si>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</si>
  <si>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</si>
  <si>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</si>
  <si>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</si>
  <si>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</si>
  <si>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</si>
  <si>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</si>
  <si>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</si>
  <si>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</si>
  <si>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</si>
  <si>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</si>
  <si>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</si>
  <si>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</si>
  <si>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</si>
  <si>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</si>
  <si>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</si>
  <si>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</si>
  <si>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</si>
  <si>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</si>
  <si>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</si>
  <si>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</si>
  <si>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</si>
  <si>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</si>
  <si>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</si>
  <si>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</si>
  <si>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</si>
  <si>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</si>
  <si>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</si>
  <si>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</si>
  <si>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</si>
  <si>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</si>
  <si>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</si>
  <si>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</si>
  <si>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</si>
  <si>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</si>
  <si>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</si>
  <si>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</si>
  <si>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</si>
  <si>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</si>
  <si>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</si>
  <si>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</si>
  <si>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</si>
  <si>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</si>
  <si>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</si>
  <si>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</si>
  <si>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</si>
  <si>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</si>
  <si>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</si>
  <si>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</si>
  <si>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</si>
  <si>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</si>
  <si>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</si>
  <si>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</si>
  <si>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</si>
  <si>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</si>
  <si>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</si>
  <si>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</si>
  <si>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</si>
  <si>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</si>
  <si>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</si>
  <si>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</si>
  <si>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</si>
  <si>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</si>
  <si>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</si>
  <si>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</si>
  <si>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</si>
  <si>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</si>
  <si>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</si>
  <si>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</si>
  <si>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</si>
  <si>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</si>
  <si>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</si>
  <si>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</si>
  <si>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</si>
  <si>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</si>
  <si>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</si>
  <si>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</si>
  <si>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</si>
  <si>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</si>
  <si>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</si>
  <si>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</si>
  <si>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</si>
  <si>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</si>
  <si>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</si>
  <si>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</si>
  <si>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</si>
  <si>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</si>
  <si>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</si>
  <si>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</si>
  <si>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</si>
  <si>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</si>
  <si>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</si>
  <si>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</si>
  <si>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</si>
  <si>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</si>
  <si>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</si>
  <si>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</si>
  <si>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</si>
  <si>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</si>
  <si>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</si>
  <si>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</si>
  <si>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</si>
  <si>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</si>
  <si>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</si>
  <si>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</si>
  <si>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</si>
  <si>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</si>
  <si>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</si>
  <si>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</si>
  <si>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</si>
  <si>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</si>
  <si>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</si>
  <si>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</si>
  <si>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</si>
  <si>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</si>
  <si>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</si>
  <si>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</si>
  <si>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</si>
  <si>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</si>
  <si>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</si>
  <si>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</si>
  <si>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</si>
  <si>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</si>
  <si>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</si>
  <si>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</si>
  <si>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</si>
  <si>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</si>
  <si>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</si>
  <si>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</si>
  <si>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</si>
  <si>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</si>
  <si>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</si>
  <si>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</si>
  <si>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</si>
  <si>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</si>
  <si>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</si>
  <si>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</si>
  <si>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</si>
  <si>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</si>
  <si>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</si>
  <si>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</si>
  <si>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</si>
  <si>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</si>
  <si>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</si>
  <si>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</si>
  <si>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</si>
  <si>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</si>
  <si>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</si>
  <si>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</si>
  <si>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</si>
  <si>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</si>
  <si>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</si>
  <si>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</si>
  <si>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</si>
  <si>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</si>
  <si>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</si>
  <si>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</si>
  <si>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</si>
  <si>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</si>
  <si>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</si>
  <si>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</si>
  <si>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</si>
  <si>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</si>
  <si>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</si>
  <si>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</si>
  <si>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</si>
  <si>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</si>
  <si>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</si>
  <si>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</si>
  <si>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</si>
  <si>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</si>
  <si>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</si>
  <si>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</si>
  <si>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</si>
  <si>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</si>
  <si>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</si>
  <si>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</si>
  <si>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</si>
  <si>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</si>
  <si>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</si>
  <si>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</si>
  <si>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</si>
  <si>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</si>
  <si>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</si>
  <si>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</si>
  <si>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</si>
  <si>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</si>
  <si>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</si>
  <si>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</si>
  <si>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</si>
  <si>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</si>
  <si>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</si>
  <si>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</si>
  <si>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</si>
  <si>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</si>
  <si>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</si>
  <si>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</si>
  <si>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</si>
  <si>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</si>
  <si>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</si>
  <si>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</si>
  <si>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</si>
  <si>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</si>
  <si>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</si>
  <si>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</si>
  <si>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</si>
  <si>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</si>
  <si>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</si>
  <si>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</si>
  <si>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</si>
  <si>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</si>
  <si>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</si>
  <si>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</si>
  <si>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</si>
  <si>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</si>
  <si>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</si>
  <si>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</si>
  <si>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</si>
  <si>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</si>
  <si>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</si>
  <si>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</si>
  <si>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</si>
  <si>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</si>
  <si>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</si>
  <si>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</si>
  <si>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</si>
  <si>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</si>
  <si>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</si>
  <si>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</si>
  <si>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</si>
  <si>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</si>
  <si>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</si>
  <si>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</si>
  <si>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</si>
  <si>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</si>
  <si>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</si>
  <si>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</si>
  <si>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</si>
  <si>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</si>
  <si>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</si>
  <si>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</si>
  <si>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</si>
  <si>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</si>
  <si>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</si>
  <si>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</si>
  <si>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</si>
  <si>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</si>
  <si>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</si>
  <si>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</si>
  <si>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</si>
  <si>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</si>
  <si>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</si>
  <si>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</si>
  <si>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</si>
  <si>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</si>
  <si>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</si>
  <si>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</si>
  <si>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</si>
  <si>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</si>
  <si>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</si>
  <si>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</si>
  <si>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</si>
  <si>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</si>
  <si>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</si>
  <si>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</si>
  <si>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</si>
  <si>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</si>
  <si>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</si>
  <si>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</si>
  <si>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</si>
  <si>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</si>
  <si>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</si>
  <si>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</si>
  <si>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</si>
  <si>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</si>
  <si>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</si>
  <si>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</si>
  <si>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</si>
  <si>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</si>
  <si>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</si>
  <si>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</si>
  <si>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</si>
  <si>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</si>
  <si>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</si>
  <si>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</si>
  <si>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</si>
  <si>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</si>
  <si>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</si>
  <si>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</si>
  <si>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</si>
  <si>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</si>
  <si>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</si>
  <si>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</si>
  <si>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</si>
  <si>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</si>
  <si>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</si>
  <si>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</si>
  <si>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</si>
  <si>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</si>
  <si>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</si>
  <si>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</si>
  <si>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</si>
  <si>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</si>
  <si>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</si>
  <si>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</si>
  <si>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</si>
  <si>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</si>
  <si>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</si>
  <si>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</si>
  <si>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</si>
  <si>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</si>
  <si>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</si>
  <si>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</si>
  <si>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</si>
  <si>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</si>
  <si>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</si>
  <si>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</si>
  <si>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</si>
  <si>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</si>
  <si>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</si>
  <si>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</si>
  <si>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</si>
  <si>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</si>
  <si>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</si>
  <si>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</si>
  <si>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</si>
  <si>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</si>
  <si>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</si>
  <si>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</si>
  <si>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</si>
  <si>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</si>
  <si>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</si>
  <si>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</si>
  <si>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</si>
  <si>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</si>
  <si>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</si>
  <si>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</si>
  <si>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</si>
  <si>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</si>
  <si>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</si>
  <si>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</si>
  <si>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</si>
  <si>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</si>
  <si>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</si>
  <si>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</si>
  <si>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</si>
  <si>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</si>
  <si>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</si>
  <si>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</si>
  <si>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</si>
  <si>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</si>
  <si>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</si>
  <si>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</si>
  <si>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</si>
  <si>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</si>
  <si>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</si>
  <si>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</si>
  <si>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</si>
  <si>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</si>
  <si>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</si>
  <si>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</si>
  <si>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</si>
  <si>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</si>
  <si>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</si>
  <si>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</si>
  <si>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</si>
  <si>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</si>
  <si>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</si>
  <si>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</si>
  <si>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</si>
  <si>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</si>
  <si>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</si>
  <si>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</si>
  <si>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</si>
  <si>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</si>
  <si>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</si>
  <si>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</si>
  <si>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</si>
  <si>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</si>
  <si>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</si>
  <si>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</si>
  <si>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</si>
  <si>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</si>
  <si>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</si>
  <si>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</si>
  <si>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</si>
  <si>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</si>
  <si>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</si>
  <si>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</si>
  <si>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</si>
  <si>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</si>
  <si>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</si>
  <si>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</si>
  <si>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</si>
  <si>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</si>
  <si>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</si>
  <si>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</si>
  <si>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</si>
  <si>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</si>
  <si>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</si>
  <si>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</si>
  <si>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</si>
  <si>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</si>
  <si>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</si>
  <si>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</si>
  <si>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</si>
  <si>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</si>
  <si>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</si>
  <si>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</si>
  <si>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</si>
  <si>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</si>
  <si>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</si>
  <si>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</si>
  <si>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</si>
  <si>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</si>
  <si>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</si>
  <si>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</si>
  <si>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</si>
  <si>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</si>
  <si>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</si>
  <si>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</si>
  <si>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</si>
  <si>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</si>
  <si>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</si>
  <si>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</si>
  <si>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</si>
  <si>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</si>
  <si>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</si>
  <si>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</si>
  <si>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</si>
  <si>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</si>
  <si>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</si>
  <si>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</si>
  <si>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</si>
  <si>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</si>
  <si>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</si>
  <si>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</si>
  <si>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</si>
  <si>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</si>
  <si>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</si>
  <si>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</si>
  <si>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</si>
  <si>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</si>
  <si>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</si>
  <si>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</si>
  <si>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</si>
  <si>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</si>
  <si>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</si>
  <si>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</si>
  <si>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</si>
  <si>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</si>
  <si>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</si>
  <si>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</si>
  <si>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</si>
  <si>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</si>
  <si>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</si>
  <si>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</si>
  <si>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</si>
  <si>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</si>
  <si>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</si>
  <si>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</si>
  <si>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</si>
  <si>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</si>
  <si>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</si>
  <si>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</si>
  <si>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</si>
  <si>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</si>
  <si>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</si>
  <si>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</si>
  <si>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</si>
  <si>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</si>
  <si>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</si>
  <si>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</si>
  <si>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</si>
  <si>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</si>
  <si>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</si>
  <si>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</si>
  <si>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</si>
  <si>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</si>
  <si>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</si>
  <si>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</si>
  <si>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</si>
  <si>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</si>
  <si>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</si>
  <si>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</si>
  <si>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</si>
  <si>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</si>
  <si>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</si>
  <si>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</si>
  <si>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</si>
  <si>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</si>
  <si>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</si>
  <si>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</si>
  <si>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</si>
  <si>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</si>
  <si>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</si>
  <si>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</si>
  <si>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</si>
  <si>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</si>
  <si>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</si>
  <si>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</si>
  <si>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</si>
  <si>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</si>
  <si>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</si>
  <si>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</si>
  <si>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</si>
  <si>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</si>
  <si>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</si>
  <si>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</si>
  <si>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</si>
  <si>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</si>
  <si>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</si>
  <si>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</si>
  <si>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</si>
  <si>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</si>
  <si>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</si>
  <si>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</si>
  <si>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</si>
  <si>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</si>
  <si>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</si>
  <si>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</si>
  <si>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</si>
  <si>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</si>
  <si>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</si>
  <si>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</si>
  <si>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</si>
  <si>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</si>
  <si>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</si>
  <si>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</si>
  <si>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</si>
  <si>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</si>
  <si>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</si>
  <si>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</si>
  <si>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</si>
  <si>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</si>
  <si>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</si>
  <si>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</si>
  <si>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</si>
  <si>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</si>
  <si>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</si>
  <si>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</si>
  <si>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</si>
  <si>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</si>
  <si>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</si>
  <si>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</si>
  <si>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</si>
  <si>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</si>
  <si>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</si>
  <si>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</si>
  <si>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</si>
  <si>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</si>
  <si>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</si>
  <si>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</si>
  <si>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</si>
  <si>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</si>
  <si>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</si>
  <si>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</si>
  <si>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</si>
  <si>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</si>
  <si>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</si>
  <si>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</si>
  <si>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</si>
  <si>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</si>
  <si>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</si>
  <si>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</si>
  <si>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</si>
  <si>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</si>
  <si>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</si>
  <si>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</si>
  <si>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</si>
  <si>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</si>
  <si>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</si>
  <si>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</si>
  <si>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</si>
  <si>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</si>
  <si>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</si>
  <si>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</si>
  <si>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</si>
  <si>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</si>
  <si>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</si>
  <si>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</si>
  <si>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</si>
  <si>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</si>
  <si>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</si>
  <si>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</si>
  <si>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</si>
  <si>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</si>
  <si>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</si>
  <si>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</si>
  <si>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</si>
  <si>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</si>
  <si>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</si>
  <si>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</si>
  <si>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</si>
  <si>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</si>
  <si>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</si>
  <si>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</si>
  <si>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</si>
  <si>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</si>
  <si>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</si>
  <si>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</si>
  <si>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</si>
  <si>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</si>
  <si>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</si>
  <si>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</si>
  <si>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</si>
  <si>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</si>
  <si>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</si>
  <si>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</si>
  <si>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</si>
  <si>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</si>
  <si>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</si>
  <si>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</si>
  <si>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</si>
  <si>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</si>
  <si>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</si>
  <si>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</si>
  <si>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</si>
  <si>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</si>
  <si>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</si>
  <si>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</si>
  <si>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</si>
  <si>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</si>
  <si>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</si>
  <si>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</si>
  <si>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</si>
  <si>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</si>
  <si>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</si>
  <si>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</si>
  <si>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</si>
  <si>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</si>
  <si>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</si>
  <si>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</si>
  <si>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</si>
  <si>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</si>
  <si>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</si>
  <si>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</si>
  <si>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</si>
  <si>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</si>
  <si>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</si>
  <si>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</si>
  <si>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</si>
  <si>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</si>
  <si>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</si>
  <si>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</si>
  <si>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</si>
  <si>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</si>
  <si>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</si>
  <si>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</si>
  <si>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</si>
  <si>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</si>
  <si>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</si>
  <si>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</si>
  <si>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</si>
  <si>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</si>
  <si>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</si>
  <si>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</si>
  <si>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</si>
  <si>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</si>
  <si>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</si>
  <si>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</si>
  <si>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</si>
  <si>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</si>
  <si>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</si>
  <si>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</si>
  <si>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</si>
  <si>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</si>
  <si>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</si>
  <si>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</si>
  <si>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</si>
  <si>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</si>
  <si>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</si>
  <si>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</si>
  <si>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</si>
  <si>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</si>
  <si>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</si>
  <si>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</si>
  <si>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</si>
  <si>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</si>
  <si>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</si>
  <si>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</si>
  <si>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</si>
  <si>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</si>
  <si>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</si>
  <si>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</si>
  <si>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</si>
  <si>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</si>
  <si>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</si>
  <si>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</si>
  <si>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</si>
  <si>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</si>
  <si>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</si>
  <si>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</si>
  <si>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</si>
  <si>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</si>
  <si>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</si>
  <si>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</si>
  <si>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</si>
  <si>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</si>
  <si>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</si>
  <si>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</si>
  <si>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</si>
  <si>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</si>
  <si>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</si>
  <si>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</si>
  <si>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</si>
  <si>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</si>
  <si>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</si>
  <si>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</si>
  <si>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</si>
  <si>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</si>
  <si>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</si>
  <si>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</si>
  <si>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</si>
  <si>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</si>
  <si>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</si>
  <si>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</si>
  <si>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</si>
  <si>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</si>
  <si>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</si>
  <si>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</si>
  <si>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</si>
  <si>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</si>
  <si>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</si>
  <si>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</si>
  <si>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</si>
  <si>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</si>
  <si>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</si>
  <si>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</si>
  <si>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</si>
  <si>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</si>
  <si>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</si>
  <si>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</si>
  <si>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</si>
  <si>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</si>
  <si>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</si>
  <si>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</si>
  <si>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</si>
  <si>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</si>
  <si>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</si>
  <si>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</si>
  <si>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</si>
  <si>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</si>
  <si>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</si>
  <si>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</si>
  <si>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</si>
  <si>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</si>
  <si>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</si>
  <si>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</si>
  <si>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</si>
  <si>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</si>
  <si>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</si>
  <si>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</si>
  <si>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</si>
  <si>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</si>
  <si>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</si>
  <si>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</si>
  <si>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</si>
  <si>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</si>
  <si>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</si>
  <si>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</si>
  <si>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</si>
  <si>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</si>
  <si>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</si>
  <si>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</si>
  <si>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</si>
  <si>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</si>
  <si>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</si>
  <si>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</si>
  <si>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</si>
  <si>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</si>
  <si>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</si>
  <si>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</si>
  <si>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</si>
  <si>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</si>
  <si>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</si>
  <si>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</si>
  <si>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</si>
  <si>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</si>
  <si>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</si>
  <si>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</si>
  <si>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</si>
  <si>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</si>
  <si>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</si>
  <si>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</si>
  <si>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</si>
  <si>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</si>
  <si>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</si>
  <si>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</si>
  <si>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</si>
  <si>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</si>
  <si>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</si>
  <si>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</si>
  <si>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</si>
  <si>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</si>
  <si>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</si>
  <si>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</si>
  <si>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</si>
  <si>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</si>
  <si>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</si>
  <si>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</si>
  <si>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</si>
  <si>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</si>
  <si>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</si>
  <si>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</si>
  <si>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</si>
  <si>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</si>
  <si>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</si>
  <si>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</si>
  <si>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</si>
  <si>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</si>
  <si>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</si>
  <si>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</si>
  <si>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</si>
  <si>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</si>
  <si>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</si>
  <si>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</si>
  <si>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</si>
  <si>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</si>
  <si>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</si>
  <si>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</si>
  <si>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</si>
  <si>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</si>
  <si>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</si>
  <si>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</si>
  <si>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</si>
  <si>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</si>
  <si>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</si>
  <si>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</si>
  <si>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</si>
  <si>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</si>
  <si>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</si>
  <si>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</si>
  <si>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</si>
  <si>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</si>
  <si>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</si>
  <si>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</si>
  <si>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</si>
  <si>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</si>
  <si>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</si>
  <si>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</si>
  <si>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</si>
  <si>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</si>
  <si>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</si>
  <si>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</si>
  <si>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</si>
  <si>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</si>
  <si>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</si>
  <si>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</si>
  <si>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</si>
  <si>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</si>
  <si>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</si>
  <si>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</si>
  <si>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</si>
  <si>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</si>
  <si>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</si>
  <si>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</si>
  <si>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</si>
  <si>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</si>
  <si>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</si>
  <si>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</si>
  <si>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</si>
  <si>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</si>
  <si>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</si>
  <si>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</si>
  <si>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</si>
  <si>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</si>
  <si>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</si>
  <si>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</si>
  <si>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</si>
  <si>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</si>
  <si>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</si>
  <si>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</si>
  <si>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</si>
  <si>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</si>
  <si>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</si>
  <si>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</si>
  <si>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</si>
  <si>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</si>
  <si>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</si>
  <si>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</si>
  <si>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</si>
  <si>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</si>
  <si>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</si>
  <si>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</si>
  <si>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</si>
  <si>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</si>
  <si>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</si>
  <si>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</si>
  <si>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</si>
  <si>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</si>
  <si>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</si>
  <si>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</si>
  <si>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</si>
  <si>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</si>
  <si>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</si>
  <si>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</si>
  <si>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</si>
  <si>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</si>
  <si>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</si>
  <si>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</si>
  <si>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</si>
  <si>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</si>
  <si>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</si>
  <si>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</si>
  <si>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</si>
  <si>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</si>
  <si>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</si>
  <si>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</si>
  <si>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</si>
  <si>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</si>
  <si>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</si>
  <si>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</si>
  <si>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</si>
  <si>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</si>
  <si>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</si>
  <si>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</si>
  <si>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</si>
  <si>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</si>
  <si>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</si>
  <si>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</si>
  <si>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</si>
  <si>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</si>
  <si>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</si>
  <si>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</si>
  <si>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</si>
  <si>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</si>
  <si>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</si>
  <si>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</si>
  <si>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</si>
  <si>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</si>
  <si>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</si>
  <si>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</si>
  <si>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</si>
  <si>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</si>
  <si>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</si>
  <si>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</si>
  <si>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</si>
  <si>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</si>
  <si>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</si>
  <si>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</si>
  <si>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</si>
  <si>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</si>
  <si>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</si>
  <si>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</si>
  <si>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</si>
  <si>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</si>
  <si>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</si>
  <si>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</si>
  <si>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</si>
  <si>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</si>
  <si>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</si>
  <si>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</si>
  <si>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</si>
  <si>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</si>
  <si>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</si>
  <si>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</si>
  <si>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</si>
  <si>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</si>
  <si>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</si>
  <si>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</si>
  <si>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</si>
  <si>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</si>
  <si>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</si>
  <si>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</si>
  <si>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</si>
  <si>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</si>
  <si>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</si>
  <si>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</si>
  <si>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</si>
  <si>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</si>
  <si>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</si>
  <si>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</si>
  <si>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</si>
  <si>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</si>
  <si>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</si>
  <si>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</si>
  <si>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</si>
  <si>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</si>
  <si>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</si>
  <si>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</si>
  <si>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</si>
  <si>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</si>
  <si>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</si>
  <si>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</si>
  <si>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</si>
  <si>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</si>
  <si>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</si>
  <si>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</si>
  <si>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</si>
  <si>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</si>
  <si>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</si>
  <si>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</si>
  <si>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</si>
  <si>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</si>
  <si>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</si>
  <si>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</si>
  <si>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</si>
  <si>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</si>
  <si>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</si>
  <si>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</si>
  <si>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</si>
  <si>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</si>
  <si>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</si>
  <si>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</si>
  <si>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</si>
  <si>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</si>
  <si>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</si>
  <si>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</si>
  <si>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</si>
  <si>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</si>
  <si>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</si>
  <si>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</si>
  <si>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</si>
  <si>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</si>
  <si>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</si>
  <si>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</si>
  <si>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</si>
  <si>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</si>
  <si>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</si>
  <si>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</si>
  <si>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</si>
  <si>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</si>
  <si>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</si>
  <si>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</si>
  <si>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</si>
  <si>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</si>
  <si>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</si>
  <si>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</si>
  <si>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</si>
  <si>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</si>
  <si>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</si>
  <si>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</si>
  <si>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</si>
  <si>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</si>
  <si>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</si>
  <si>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</si>
  <si>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</si>
  <si>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</si>
  <si>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</si>
  <si>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</si>
  <si>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</si>
  <si>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</si>
  <si>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</si>
  <si>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</si>
  <si>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</si>
  <si>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</si>
  <si>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</si>
  <si>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</si>
  <si>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</si>
  <si>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</si>
  <si>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</si>
  <si>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</si>
  <si>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</si>
  <si>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</si>
  <si>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</si>
  <si>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</si>
  <si>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</si>
  <si>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</si>
  <si>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</si>
  <si>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</si>
  <si>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</si>
  <si>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</si>
  <si>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</si>
  <si>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</si>
  <si>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</si>
  <si>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</si>
  <si>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</si>
  <si>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</si>
  <si>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</si>
  <si>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</si>
  <si>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</si>
  <si>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</si>
  <si>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</si>
  <si>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</si>
  <si>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</si>
  <si>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</si>
  <si>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</si>
  <si>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</si>
  <si>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</si>
  <si>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</si>
  <si>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</si>
  <si>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</si>
  <si>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</si>
  <si>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</si>
  <si>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</si>
  <si>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</si>
  <si>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</si>
  <si>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</si>
  <si>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</si>
  <si>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</si>
  <si>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</si>
  <si>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</si>
  <si>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</si>
  <si>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</si>
  <si>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</si>
  <si>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</si>
  <si>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</si>
  <si>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</si>
  <si>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</si>
  <si>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</si>
  <si>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</si>
  <si>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</si>
  <si>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</si>
  <si>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</si>
  <si>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</si>
  <si>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</si>
  <si>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</si>
  <si>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</si>
  <si>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</si>
  <si>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</si>
  <si>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</si>
  <si>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</si>
  <si>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</si>
  <si>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</si>
  <si>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</si>
  <si>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</si>
  <si>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</si>
  <si>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</si>
  <si>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</si>
  <si>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</si>
  <si>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</si>
  <si>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</si>
  <si>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</si>
  <si>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</si>
  <si>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</si>
  <si>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</si>
  <si>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</si>
  <si>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</si>
  <si>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</si>
  <si>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</si>
  <si>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</si>
  <si>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</si>
  <si>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</si>
  <si>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</si>
  <si>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</si>
  <si>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</si>
  <si>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</si>
  <si>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</si>
  <si>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</si>
  <si>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</si>
  <si>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</si>
  <si>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</si>
  <si>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</si>
  <si>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</si>
  <si>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</si>
  <si>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</si>
  <si>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</si>
  <si>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</si>
  <si>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</si>
  <si>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</si>
  <si>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</si>
  <si>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</si>
  <si>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</si>
  <si>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</si>
  <si>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</si>
  <si>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</si>
  <si>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</si>
  <si>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</si>
  <si>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</si>
  <si>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</si>
  <si>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</si>
  <si>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</si>
  <si>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</si>
  <si>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</si>
  <si>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</si>
  <si>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</si>
  <si>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</si>
  <si>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</si>
  <si>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</si>
  <si>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</si>
  <si>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</si>
  <si>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</si>
  <si>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</si>
  <si>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</si>
  <si>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</si>
  <si>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</si>
  <si>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</si>
  <si>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</si>
  <si>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</si>
  <si>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</si>
  <si>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</si>
  <si>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</si>
  <si>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</si>
  <si>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</si>
  <si>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</si>
  <si>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</si>
  <si>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</si>
  <si>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</si>
  <si>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</si>
  <si>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</si>
  <si>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</si>
  <si>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</si>
  <si>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</si>
  <si>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</si>
  <si>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</si>
  <si>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</si>
  <si>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</si>
  <si>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</si>
  <si>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</si>
  <si>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</si>
  <si>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</si>
  <si>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</si>
  <si>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</si>
  <si>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</si>
  <si>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</si>
  <si>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</si>
  <si>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</si>
  <si>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</si>
  <si>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</si>
  <si>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</si>
  <si>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</si>
  <si>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</si>
  <si>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</si>
  <si>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</si>
  <si>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</si>
  <si>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</si>
  <si>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</si>
  <si>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</si>
  <si>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</si>
  <si>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</si>
  <si>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</si>
  <si>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</si>
  <si>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</si>
  <si>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</si>
  <si>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</si>
  <si>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</si>
  <si>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</si>
  <si>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</si>
  <si>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</si>
  <si>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</si>
  <si>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</si>
  <si>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</si>
  <si>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</si>
  <si>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</si>
  <si>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</si>
  <si>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</si>
  <si>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</si>
  <si>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</si>
  <si>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</si>
  <si>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</si>
  <si>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</si>
  <si>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</si>
  <si>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</si>
  <si>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</si>
  <si>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</si>
  <si>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</si>
  <si>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</si>
  <si>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</si>
  <si>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</si>
  <si>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</si>
  <si>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</si>
  <si>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</si>
  <si>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</si>
  <si>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</si>
  <si>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</si>
  <si>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</si>
  <si>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</si>
  <si>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</si>
  <si>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</si>
  <si>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</si>
  <si>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</si>
  <si>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</si>
  <si>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</si>
  <si>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</si>
  <si>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</si>
  <si>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</si>
  <si>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</si>
  <si>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</si>
  <si>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</si>
  <si>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</si>
  <si>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</si>
  <si>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</si>
  <si>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</si>
  <si>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</si>
  <si>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</si>
  <si>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</si>
  <si>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</si>
  <si>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</si>
  <si>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</si>
  <si>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</si>
  <si>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</si>
  <si>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</si>
  <si>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</si>
  <si>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</si>
  <si>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</si>
  <si>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</si>
  <si>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</si>
  <si>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</si>
  <si>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</si>
  <si>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</si>
  <si>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</si>
  <si>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</si>
  <si>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</si>
  <si>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</si>
  <si>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</si>
  <si>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</si>
  <si>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</si>
  <si>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</si>
  <si>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</si>
  <si>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</si>
  <si>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</si>
  <si>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</si>
  <si>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</si>
  <si>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</si>
  <si>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</si>
  <si>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</si>
  <si>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</si>
  <si>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</si>
  <si>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</si>
  <si>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</si>
  <si>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</si>
  <si>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</si>
  <si>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</si>
  <si>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</si>
  <si>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</si>
  <si>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</si>
  <si>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</si>
  <si>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</si>
  <si>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</si>
  <si>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</si>
  <si>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</si>
  <si>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</si>
  <si>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</si>
  <si>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</si>
  <si>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</si>
  <si>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</si>
  <si>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</si>
  <si>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</si>
  <si>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</si>
  <si>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</si>
  <si>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</si>
  <si>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</si>
  <si>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</si>
  <si>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</si>
  <si>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</si>
  <si>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</si>
  <si>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</si>
  <si>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</si>
  <si>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</si>
  <si>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</si>
  <si>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</si>
  <si>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</si>
  <si>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</si>
  <si>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</si>
  <si>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</si>
  <si>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</si>
  <si>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</si>
  <si>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</si>
  <si>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</si>
  <si>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</si>
  <si>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</si>
  <si>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</si>
  <si>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</si>
  <si>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</si>
  <si>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</si>
  <si>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</si>
  <si>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</si>
  <si>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</si>
  <si>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</si>
  <si>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</si>
  <si>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</si>
  <si>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</si>
  <si>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</si>
  <si>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</si>
  <si>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</si>
  <si>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</si>
  <si>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</si>
  <si>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</si>
  <si>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</si>
  <si>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</si>
  <si>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</si>
  <si>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</si>
  <si>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</si>
  <si>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</si>
  <si>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</si>
  <si>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</si>
  <si>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</si>
  <si>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</si>
  <si>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</si>
  <si>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</si>
  <si>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</si>
  <si>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</si>
  <si>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</si>
  <si>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</si>
  <si>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</si>
  <si>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</si>
  <si>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</si>
  <si>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</si>
  <si>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</si>
  <si>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</si>
  <si>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</si>
  <si>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</si>
  <si>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</si>
  <si>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</si>
  <si>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</si>
  <si>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</si>
  <si>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</si>
  <si>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</si>
  <si>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</si>
  <si>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</si>
  <si>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</si>
  <si>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</si>
  <si>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</si>
  <si>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</si>
  <si>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</si>
  <si>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</si>
  <si>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</si>
  <si>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</si>
  <si>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</si>
  <si>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</si>
  <si>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</si>
  <si>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</si>
  <si>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</si>
  <si>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</si>
  <si>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</si>
  <si>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</si>
  <si>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</si>
  <si>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</si>
  <si>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</si>
  <si>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</si>
  <si>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</si>
  <si>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</si>
  <si>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</si>
  <si>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</si>
  <si>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</si>
  <si>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</si>
  <si>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</si>
  <si>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</si>
  <si>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</si>
  <si>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</si>
  <si>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</si>
  <si>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</si>
  <si>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</si>
  <si>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</si>
  <si>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</si>
  <si>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</si>
  <si>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</si>
  <si>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</si>
  <si>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</si>
  <si>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</si>
  <si>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</si>
  <si>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</si>
  <si>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</si>
  <si>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</si>
  <si>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</si>
  <si>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</si>
  <si>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</si>
  <si>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</si>
  <si>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</si>
  <si>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</si>
  <si>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</si>
  <si>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</si>
  <si>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</si>
  <si>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</si>
  <si>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</si>
  <si>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</si>
  <si>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</si>
  <si>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</si>
  <si>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</si>
  <si>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</si>
  <si>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</si>
  <si>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</si>
  <si>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</si>
  <si>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</si>
  <si>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</si>
  <si>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</si>
  <si>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</si>
  <si>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</si>
  <si>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</si>
  <si>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</si>
  <si>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</si>
  <si>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</si>
  <si>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</si>
  <si>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</si>
  <si>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</si>
  <si>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</si>
  <si>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</si>
  <si>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</si>
  <si>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</si>
  <si>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</si>
  <si>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</si>
  <si>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</si>
  <si>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</si>
  <si>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</si>
  <si>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</si>
  <si>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</si>
  <si>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</si>
  <si>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</si>
  <si>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</si>
  <si>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</si>
  <si>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</si>
  <si>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</si>
  <si>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</si>
  <si>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</si>
  <si>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</si>
  <si>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</si>
  <si>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</si>
  <si>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</si>
  <si>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</si>
  <si>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</si>
  <si>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</si>
  <si>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</si>
  <si>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</si>
  <si>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</si>
  <si>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</si>
  <si>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</si>
  <si>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</si>
  <si>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</si>
  <si>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</si>
  <si>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</si>
  <si>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</si>
  <si>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</si>
  <si>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</si>
  <si>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</si>
  <si>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</si>
  <si>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</si>
  <si>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</si>
  <si>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</si>
  <si>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</si>
  <si>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</si>
  <si>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</si>
  <si>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</si>
  <si>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</si>
  <si>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</si>
  <si>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</si>
  <si>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</si>
  <si>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</si>
  <si>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</si>
  <si>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</si>
  <si>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</si>
  <si>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</si>
  <si>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</si>
  <si>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</si>
  <si>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</si>
  <si>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</si>
  <si>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</si>
  <si>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</si>
  <si>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</si>
  <si>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</si>
  <si>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</si>
  <si>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</si>
  <si>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</si>
  <si>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</si>
  <si>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</si>
  <si>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</si>
  <si>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</si>
  <si>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</si>
  <si>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</si>
  <si>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</si>
  <si>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</si>
  <si>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</si>
  <si>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</si>
  <si>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</si>
  <si>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</si>
  <si>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</si>
  <si>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</si>
  <si>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</si>
  <si>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</si>
  <si>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</si>
  <si>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</si>
  <si>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</si>
  <si>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</si>
  <si>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</si>
  <si>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</si>
  <si>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</si>
  <si>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</si>
  <si>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</si>
  <si>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</si>
  <si>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</si>
  <si>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</si>
  <si>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</si>
  <si>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</si>
  <si>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</si>
  <si>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</si>
  <si>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</si>
  <si>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</si>
  <si>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</si>
  <si>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</si>
  <si>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</si>
  <si>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</si>
  <si>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</si>
  <si>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</si>
  <si>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</si>
  <si>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</si>
  <si>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</si>
  <si>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</si>
  <si>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</si>
  <si>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</si>
  <si>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</si>
  <si>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</si>
  <si>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</si>
  <si>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</si>
  <si>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</si>
  <si>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</si>
  <si>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</si>
  <si>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</si>
  <si>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</si>
  <si>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</si>
  <si>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</si>
  <si>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</si>
  <si>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</si>
  <si>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</si>
  <si>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</si>
  <si>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</si>
  <si>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</si>
  <si>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</si>
  <si>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</si>
  <si>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</si>
  <si>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</si>
  <si>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</si>
  <si>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</si>
  <si>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</si>
  <si>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</si>
  <si>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</si>
  <si>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</si>
  <si>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</si>
  <si>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</si>
  <si>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</si>
  <si>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</si>
  <si>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</si>
  <si>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</si>
  <si>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</si>
  <si>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</si>
  <si>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</si>
  <si>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</si>
  <si>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</si>
  <si>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</si>
  <si>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</si>
  <si>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</si>
  <si>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</si>
  <si>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</si>
  <si>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</si>
  <si>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</si>
  <si>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</si>
  <si>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</si>
  <si>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</si>
  <si>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</si>
  <si>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</si>
  <si>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</si>
  <si>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</si>
  <si>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</si>
  <si>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</si>
  <si>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</si>
  <si>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</si>
  <si>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</si>
  <si>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</si>
  <si>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</si>
  <si>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</si>
  <si>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</si>
  <si>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</si>
  <si>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</si>
  <si>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</si>
  <si>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</si>
  <si>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</si>
  <si>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</si>
  <si>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</si>
  <si>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</si>
  <si>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</si>
  <si>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</si>
  <si>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</si>
  <si>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</si>
  <si>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</si>
  <si>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</si>
  <si>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</si>
  <si>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</si>
  <si>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</si>
  <si>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</si>
  <si>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</si>
  <si>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</si>
  <si>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</si>
  <si>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</si>
  <si>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</si>
  <si>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</si>
  <si>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</si>
  <si>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</si>
  <si>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</si>
  <si>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</si>
  <si>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</si>
  <si>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</si>
  <si>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</si>
  <si>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</si>
  <si>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</si>
  <si>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</si>
  <si>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</si>
  <si>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</si>
  <si>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</si>
  <si>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</si>
  <si>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</si>
  <si>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</si>
  <si>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</si>
  <si>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</si>
  <si>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</si>
  <si>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</si>
  <si>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</si>
  <si>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</si>
  <si>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</si>
  <si>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</si>
  <si>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</si>
  <si>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</si>
  <si>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</si>
  <si>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</si>
  <si>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</si>
  <si>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</si>
  <si>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</si>
  <si>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</si>
  <si>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</si>
  <si>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</si>
  <si>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</si>
  <si>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</si>
  <si>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</si>
  <si>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</si>
  <si>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</si>
  <si>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</si>
  <si>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</si>
  <si>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</si>
  <si>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</si>
  <si>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</si>
  <si>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</si>
  <si>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</si>
  <si>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</si>
  <si>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</si>
  <si>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</si>
  <si>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</si>
  <si>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</si>
  <si>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</si>
  <si>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</si>
  <si>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</si>
  <si>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</si>
  <si>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</si>
  <si>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</si>
  <si>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</si>
  <si>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</si>
  <si>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</si>
  <si>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</si>
  <si>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</si>
  <si>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</si>
  <si>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</si>
  <si>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</si>
  <si>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</si>
  <si>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</si>
  <si>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</si>
  <si>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</si>
  <si>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</si>
  <si>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</si>
  <si>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</si>
  <si>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</si>
  <si>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</si>
  <si>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</si>
  <si>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</si>
  <si>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</si>
  <si>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</si>
  <si>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</si>
  <si>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</si>
  <si>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</si>
  <si>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</si>
  <si>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</si>
  <si>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</si>
  <si>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</si>
  <si>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</si>
  <si>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</si>
  <si>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</si>
  <si>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</si>
  <si>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</si>
  <si>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</si>
  <si>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</si>
  <si>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</si>
  <si>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</si>
  <si>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</si>
  <si>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</si>
  <si>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</si>
  <si>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</si>
  <si>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</si>
  <si>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</si>
  <si>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</si>
  <si>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</si>
  <si>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</si>
  <si>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</si>
  <si>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</si>
  <si>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</si>
  <si>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</si>
  <si>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</si>
  <si>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</si>
  <si>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</si>
  <si>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</si>
  <si>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</si>
  <si>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</si>
  <si>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</si>
  <si>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</si>
  <si>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</si>
  <si>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</si>
  <si>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</si>
  <si>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</si>
  <si>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</si>
  <si>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</si>
  <si>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</si>
  <si>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</si>
  <si>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</si>
  <si>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</si>
  <si>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</si>
  <si>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</si>
  <si>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</si>
  <si>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</si>
  <si>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</si>
  <si>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</si>
  <si>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</si>
  <si>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</si>
  <si>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</si>
  <si>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</si>
  <si>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</si>
  <si>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</si>
  <si>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</si>
  <si>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</si>
  <si>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</si>
  <si>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</si>
  <si>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</si>
  <si>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</si>
  <si>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</si>
  <si>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</si>
  <si>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</si>
  <si>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</si>
  <si>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</si>
  <si>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</si>
  <si>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</si>
  <si>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</si>
  <si>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</si>
  <si>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</si>
  <si>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</si>
  <si>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</si>
  <si>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</si>
  <si>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</si>
  <si>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</si>
  <si>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</si>
  <si>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</si>
  <si>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</si>
  <si>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</si>
  <si>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</si>
  <si>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</si>
  <si>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</si>
  <si>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</si>
  <si>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</si>
  <si>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</si>
  <si>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</si>
  <si>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</si>
  <si>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</si>
  <si>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</si>
  <si>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</si>
  <si>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</si>
  <si>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</si>
  <si>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</si>
  <si>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</si>
  <si>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</si>
  <si>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</si>
  <si>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</si>
  <si>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</si>
  <si>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</si>
  <si>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</si>
  <si>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</si>
  <si>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</si>
  <si>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</si>
  <si>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</si>
  <si>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</si>
  <si>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</si>
  <si>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</si>
  <si>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</si>
  <si>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</si>
  <si>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</si>
  <si>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</si>
  <si>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</si>
  <si>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</si>
  <si>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</si>
  <si>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</si>
  <si>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</si>
  <si>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</si>
  <si>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</si>
  <si>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</si>
  <si>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</si>
  <si>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</si>
  <si>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</si>
  <si>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</si>
  <si>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</si>
  <si>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</si>
  <si>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</si>
  <si>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</si>
  <si>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</si>
  <si>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</si>
  <si>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</si>
  <si>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</si>
  <si>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</si>
  <si>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</si>
  <si>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</si>
  <si>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</si>
  <si>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</si>
  <si>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</si>
  <si>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</si>
  <si>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</si>
  <si>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</si>
  <si>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</si>
  <si>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</si>
  <si>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</si>
  <si>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</si>
  <si>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</si>
  <si>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</si>
  <si>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</si>
  <si>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</si>
  <si>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</si>
  <si>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</si>
  <si>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</si>
  <si>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</si>
  <si>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</si>
  <si>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</si>
  <si>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</si>
  <si>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</si>
  <si>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</si>
  <si>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</si>
  <si>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</si>
  <si>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</si>
  <si>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</si>
  <si>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</si>
  <si>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</si>
  <si>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</si>
  <si>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</si>
  <si>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</si>
  <si>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</si>
  <si>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</si>
  <si>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</si>
  <si>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</si>
  <si>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</si>
  <si>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</si>
  <si>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</si>
  <si>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</si>
  <si>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</si>
  <si>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</si>
  <si>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</si>
  <si>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</si>
  <si>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</si>
  <si>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</si>
  <si>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</si>
  <si>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</si>
  <si>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</si>
  <si>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</si>
  <si>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</si>
  <si>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</si>
  <si>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</si>
  <si>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</si>
  <si>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</si>
  <si>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</si>
  <si>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</si>
  <si>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</si>
  <si>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</si>
  <si>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</si>
  <si>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</si>
  <si>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</si>
  <si>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</si>
  <si>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</si>
  <si>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</si>
  <si>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</si>
  <si>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</si>
  <si>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</si>
  <si>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</si>
  <si>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</si>
  <si>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</si>
  <si>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</si>
  <si>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</si>
  <si>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</si>
  <si>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</si>
  <si>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</si>
  <si>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</si>
  <si>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</si>
  <si>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</si>
  <si>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</si>
  <si>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</si>
  <si>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</si>
  <si>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</si>
  <si>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</si>
  <si>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</si>
  <si>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</si>
  <si>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</si>
  <si>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</si>
  <si>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</si>
  <si>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</si>
  <si>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</si>
  <si>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</si>
  <si>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</si>
  <si>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</si>
  <si>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</si>
  <si>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</si>
  <si>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</si>
  <si>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</si>
  <si>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</si>
  <si>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</si>
  <si>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</si>
  <si>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</si>
  <si>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</si>
  <si>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</si>
  <si>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</si>
  <si>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</si>
  <si>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</si>
  <si>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</si>
  <si>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</si>
  <si>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</si>
  <si>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</si>
  <si>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</si>
  <si>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</si>
  <si>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</si>
  <si>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</si>
  <si>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</si>
  <si>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</si>
  <si>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</si>
  <si>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</si>
  <si>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</si>
  <si>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</si>
  <si>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</si>
  <si>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</si>
  <si>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</si>
  <si>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</si>
  <si>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</si>
  <si>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</si>
  <si>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</si>
  <si>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</si>
  <si>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</si>
  <si>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</si>
  <si>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</si>
  <si>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</si>
  <si>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</si>
  <si>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</si>
  <si>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</si>
  <si>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</si>
  <si>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</si>
  <si>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</si>
  <si>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</si>
  <si>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</si>
  <si>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</si>
  <si>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</si>
  <si>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</si>
  <si>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</si>
  <si>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</si>
  <si>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</si>
  <si>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</si>
  <si>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</si>
  <si>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</si>
  <si>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</si>
  <si>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</si>
  <si>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</si>
  <si>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</si>
  <si>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</si>
  <si>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</si>
  <si>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</si>
  <si>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</si>
  <si>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</si>
  <si>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</si>
  <si>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</si>
  <si>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</si>
  <si>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</si>
  <si>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</si>
  <si>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</si>
  <si>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</si>
  <si>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</si>
  <si>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</si>
  <si>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</si>
  <si>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</si>
  <si>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</si>
  <si>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</si>
  <si>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</si>
  <si>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</si>
  <si>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</si>
  <si>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</si>
  <si>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</si>
  <si>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</si>
  <si>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</si>
  <si>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</si>
  <si>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</si>
  <si>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</si>
  <si>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</si>
  <si>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</si>
  <si>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</si>
  <si>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</si>
  <si>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</si>
  <si>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</si>
  <si>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</si>
  <si>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</si>
  <si>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</si>
  <si>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</si>
  <si>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</si>
  <si>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</si>
  <si>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</si>
  <si>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</si>
  <si>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</si>
  <si>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</si>
  <si>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</si>
  <si>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</si>
  <si>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</si>
  <si>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</si>
  <si>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</si>
  <si>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</si>
  <si>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</si>
  <si>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</si>
  <si>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</si>
  <si>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</si>
  <si>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</si>
  <si>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</si>
  <si>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</si>
  <si>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</si>
  <si>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</si>
  <si>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</si>
  <si>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</si>
  <si>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</si>
  <si>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</si>
  <si>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</si>
  <si>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</si>
  <si>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</si>
  <si>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</si>
  <si>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</si>
  <si>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</si>
  <si>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</si>
  <si>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</si>
  <si>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</si>
  <si>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</si>
  <si>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</si>
  <si>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</si>
  <si>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</si>
  <si>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</si>
  <si>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</si>
  <si>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</si>
  <si>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</si>
  <si>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</si>
  <si>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</si>
  <si>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</si>
  <si>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</si>
  <si>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</si>
  <si>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</si>
  <si>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</si>
  <si>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</si>
  <si>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</si>
  <si>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</si>
  <si>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</si>
  <si>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</si>
  <si>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</si>
  <si>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</si>
  <si>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</si>
  <si>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</si>
  <si>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</si>
  <si>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</si>
  <si>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</si>
  <si>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</si>
  <si>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</si>
  <si>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</si>
  <si>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</si>
  <si>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</si>
  <si>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</si>
  <si>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</si>
  <si>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</si>
  <si>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</si>
  <si>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</si>
  <si>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</si>
  <si>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</si>
  <si>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</si>
  <si>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</si>
  <si>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</si>
  <si>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</si>
  <si>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</si>
  <si>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</si>
  <si>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</si>
  <si>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</si>
  <si>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</si>
  <si>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</si>
  <si>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</si>
  <si>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</si>
  <si>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</si>
  <si>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</si>
  <si>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</si>
  <si>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</si>
  <si>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</si>
  <si>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</si>
  <si>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</si>
  <si>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</si>
  <si>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</si>
  <si>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</si>
  <si>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</si>
  <si>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</si>
  <si>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</si>
  <si>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</si>
  <si>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</si>
  <si>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</si>
  <si>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</si>
  <si>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</si>
  <si>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</si>
  <si>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</si>
  <si>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</si>
  <si>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</si>
  <si>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</si>
  <si>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</si>
  <si>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</si>
  <si>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</si>
  <si>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</si>
  <si>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</si>
  <si>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</si>
  <si>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</si>
  <si>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</si>
  <si>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</si>
  <si>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</si>
  <si>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</si>
  <si>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</si>
  <si>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</si>
  <si>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</si>
  <si>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</si>
  <si>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</si>
  <si>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</si>
  <si>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</si>
  <si>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</si>
  <si>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</si>
  <si>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</si>
  <si>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</si>
  <si>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</si>
  <si>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</si>
  <si>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</si>
  <si>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</si>
  <si>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</si>
  <si>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</si>
  <si>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</si>
  <si>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</si>
  <si>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</si>
  <si>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</si>
  <si>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</si>
  <si>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</si>
  <si>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</si>
  <si>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</si>
  <si>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</si>
  <si>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</si>
  <si>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</si>
  <si>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</si>
  <si>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</si>
  <si>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</si>
  <si>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</si>
  <si>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</si>
  <si>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</si>
  <si>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</si>
  <si>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</si>
  <si>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</si>
  <si>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</si>
  <si>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</si>
  <si>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</si>
  <si>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</si>
  <si>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</si>
  <si>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</si>
  <si>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</si>
  <si>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</si>
  <si>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</si>
  <si>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</si>
  <si>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</si>
  <si>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</si>
  <si>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</si>
  <si>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</si>
  <si>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</si>
  <si>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</si>
  <si>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</si>
  <si>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</si>
  <si>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</si>
  <si>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</si>
  <si>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</si>
  <si>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</si>
  <si>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</si>
  <si>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</si>
  <si>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</si>
  <si>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</si>
  <si>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</si>
  <si>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</si>
  <si>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</si>
  <si>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</si>
  <si>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</si>
  <si>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</si>
  <si>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</si>
  <si>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</si>
  <si>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</si>
  <si>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</si>
  <si>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</si>
  <si>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</si>
  <si>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</si>
  <si>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</si>
  <si>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</si>
  <si>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</si>
  <si>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</si>
  <si>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</si>
  <si>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</si>
  <si>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</si>
  <si>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</si>
  <si>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</si>
  <si>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</si>
  <si>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</si>
  <si>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</si>
  <si>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</si>
  <si>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</si>
  <si>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</si>
  <si>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</si>
  <si>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</si>
  <si>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</si>
  <si>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</si>
  <si>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</si>
  <si>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</si>
  <si>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</si>
  <si>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</si>
  <si>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</si>
  <si>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</si>
  <si>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</si>
  <si>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</si>
  <si>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</si>
  <si>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</si>
  <si>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</si>
  <si>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</si>
  <si>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</si>
  <si>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</si>
  <si>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</si>
  <si>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</si>
  <si>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</si>
  <si>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</si>
  <si>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</si>
  <si>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</si>
  <si>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</si>
  <si>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</si>
  <si>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</si>
  <si>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</si>
  <si>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</si>
  <si>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</si>
  <si>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</si>
  <si>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</si>
  <si>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</si>
  <si>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</si>
  <si>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</si>
  <si>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</si>
  <si>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</si>
  <si>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</si>
  <si>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</si>
  <si>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</si>
  <si>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</si>
  <si>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</si>
  <si>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</si>
  <si>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</si>
  <si>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</si>
  <si>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</si>
  <si>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</si>
  <si>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</si>
  <si>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</si>
  <si>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</si>
  <si>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</si>
  <si>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</si>
  <si>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</si>
  <si>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</si>
  <si>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</si>
  <si>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</si>
  <si>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</si>
  <si>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</si>
  <si>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</si>
  <si>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</si>
  <si>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</si>
  <si>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</si>
  <si>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</si>
  <si>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</si>
  <si>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</si>
  <si>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</si>
  <si>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</si>
  <si>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</si>
  <si>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</si>
  <si>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</si>
  <si>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</si>
  <si>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</si>
  <si>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</si>
  <si>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</si>
  <si>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</si>
  <si>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</si>
  <si>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</si>
  <si>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</si>
  <si>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</si>
  <si>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</si>
  <si>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</si>
  <si>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</si>
  <si>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</si>
  <si>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</si>
  <si>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</si>
  <si>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</si>
  <si>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</si>
  <si>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</si>
  <si>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</si>
  <si>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</si>
  <si>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</si>
  <si>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</si>
  <si>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</si>
  <si>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</si>
  <si>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</si>
  <si>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</si>
  <si>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</si>
  <si>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</si>
  <si>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</si>
  <si>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</si>
  <si>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</si>
  <si>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</si>
  <si>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</si>
  <si>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</si>
  <si>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</si>
  <si>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</si>
  <si>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</si>
  <si>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</si>
  <si>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</si>
  <si>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</si>
  <si>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</si>
  <si>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</si>
  <si>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</si>
  <si>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</si>
  <si>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</si>
  <si>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</si>
  <si>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</si>
  <si>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</si>
  <si>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</si>
  <si>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</si>
  <si>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</si>
  <si>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</si>
  <si>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</si>
  <si>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</si>
  <si>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</si>
  <si>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</si>
  <si>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</si>
  <si>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</si>
  <si>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</si>
  <si>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</si>
  <si>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</si>
  <si>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</si>
  <si>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</si>
  <si>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</si>
  <si>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</si>
  <si>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</si>
  <si>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</si>
  <si>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</si>
  <si>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</si>
  <si>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</si>
  <si>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</si>
  <si>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</si>
  <si>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</si>
  <si>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</si>
  <si>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</si>
  <si>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</si>
  <si>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</si>
  <si>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</si>
  <si>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</si>
  <si>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</si>
  <si>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</si>
  <si>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</si>
  <si>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</si>
  <si>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</si>
  <si>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</si>
  <si>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</si>
  <si>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</si>
  <si>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</si>
  <si>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</si>
  <si>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</si>
  <si>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</si>
  <si>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</si>
  <si>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</si>
  <si>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</si>
  <si>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</si>
  <si>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</si>
  <si>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</si>
  <si>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</si>
  <si>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</si>
  <si>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</si>
  <si>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</si>
  <si>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</si>
  <si>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</si>
  <si>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</si>
  <si>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</si>
  <si>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</si>
  <si>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</si>
  <si>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</si>
  <si>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</si>
  <si>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</si>
  <si>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</si>
  <si>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</si>
  <si>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</si>
  <si>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</si>
  <si>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</si>
  <si>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</si>
  <si>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</si>
  <si>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</si>
  <si>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</si>
  <si>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</si>
  <si>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</si>
  <si>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</si>
  <si>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</si>
  <si>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</si>
  <si>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</si>
  <si>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</si>
  <si>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</si>
  <si>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</si>
  <si>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</si>
  <si>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</si>
  <si>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</si>
  <si>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</si>
  <si>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</si>
  <si>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</si>
  <si>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</si>
  <si>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</si>
  <si>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</si>
  <si>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</si>
  <si>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</si>
  <si>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</si>
  <si>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</si>
  <si>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</si>
  <si>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</si>
  <si>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</si>
  <si>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</si>
  <si>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</si>
  <si>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</si>
  <si>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</si>
  <si>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</si>
  <si>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</si>
  <si>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</si>
  <si>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</si>
  <si>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</si>
  <si>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</si>
  <si>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</si>
  <si>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</si>
  <si>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</si>
  <si>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</si>
  <si>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</si>
  <si>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</si>
  <si>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</si>
  <si>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</si>
  <si>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</si>
  <si>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</si>
  <si>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</si>
  <si>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</si>
  <si>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</si>
  <si>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</si>
  <si>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</si>
  <si>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</si>
  <si>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</si>
  <si>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</si>
  <si>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</si>
  <si>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</si>
  <si>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</si>
  <si>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</si>
  <si>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</si>
  <si>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</si>
  <si>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</si>
  <si>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</si>
  <si>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</si>
  <si>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</si>
  <si>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</si>
  <si>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</si>
  <si>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</si>
  <si>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</si>
  <si>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</si>
  <si>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</si>
  <si>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</si>
  <si>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</si>
  <si>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</si>
  <si>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</si>
  <si>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</si>
  <si>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</si>
  <si>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</si>
  <si>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</si>
  <si>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</si>
  <si>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</si>
  <si>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</si>
  <si>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</si>
  <si>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</si>
  <si>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</si>
  <si>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</si>
  <si>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</si>
  <si>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</si>
  <si>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</si>
  <si>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</si>
  <si>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</si>
  <si>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</si>
  <si>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</si>
  <si>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</si>
  <si>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</si>
  <si>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</si>
  <si>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</si>
  <si>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</si>
  <si>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</si>
  <si>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</si>
  <si>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</si>
  <si>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</si>
  <si>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</si>
  <si>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</si>
  <si>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</si>
  <si>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</si>
  <si>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</si>
  <si>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</si>
  <si>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</si>
  <si>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</si>
  <si>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</si>
  <si>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</si>
  <si>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</si>
  <si>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</si>
  <si>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</si>
  <si>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</si>
  <si>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</si>
  <si>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</si>
  <si>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</si>
  <si>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</si>
  <si>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</si>
  <si>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</si>
  <si>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</si>
  <si>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</si>
  <si>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</si>
  <si>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</si>
  <si>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</si>
  <si>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</si>
  <si>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</si>
  <si>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</si>
  <si>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</si>
  <si>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</si>
  <si>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</si>
  <si>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</si>
  <si>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</si>
  <si>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</si>
  <si>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</si>
  <si>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</si>
  <si>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</si>
  <si>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</si>
  <si>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</si>
  <si>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</si>
  <si>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</si>
  <si>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</si>
  <si>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</si>
  <si>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</si>
  <si>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</si>
  <si>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</si>
  <si>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</si>
  <si>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</si>
  <si>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</si>
  <si>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</si>
  <si>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</si>
  <si>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</si>
  <si>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</si>
  <si>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</si>
  <si>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</si>
  <si>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</si>
  <si>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</si>
  <si>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</si>
  <si>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</si>
  <si>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</si>
  <si>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</si>
  <si>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</si>
  <si>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</si>
  <si>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</si>
  <si>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</si>
  <si>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</si>
  <si>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</si>
  <si>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</si>
  <si>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</si>
  <si>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</si>
  <si>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</si>
  <si>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</si>
  <si>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</si>
  <si>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</si>
  <si>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</si>
  <si>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</si>
  <si>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</si>
  <si>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</si>
  <si>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</si>
  <si>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</si>
  <si>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</si>
  <si>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</si>
  <si>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</si>
  <si>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</si>
  <si>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</si>
  <si>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</si>
  <si>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</si>
  <si>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</si>
  <si>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</si>
  <si>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</si>
  <si>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</si>
  <si>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</si>
  <si>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</si>
  <si>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</si>
  <si>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</si>
  <si>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</si>
  <si>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</si>
  <si>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</si>
  <si>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</si>
  <si>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</si>
  <si>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</si>
  <si>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</si>
  <si>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</si>
  <si>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</si>
  <si>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</si>
  <si>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</si>
  <si>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</si>
  <si>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</si>
  <si>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</si>
  <si>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</si>
  <si>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</si>
  <si>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</si>
  <si>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</si>
  <si>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</si>
  <si>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</si>
  <si>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</si>
  <si>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</si>
  <si>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</si>
  <si>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</si>
  <si>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</si>
  <si>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</si>
  <si>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</si>
  <si>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</si>
  <si>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</si>
  <si>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</si>
  <si>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</si>
  <si>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</si>
  <si>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</si>
  <si>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</si>
  <si>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</si>
  <si>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</si>
  <si>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</si>
  <si>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</si>
  <si>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</si>
  <si>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</si>
  <si>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</si>
  <si>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</si>
  <si>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</si>
  <si>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</si>
  <si>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</si>
  <si>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</si>
  <si>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</si>
  <si>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</si>
  <si>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</si>
  <si>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</si>
  <si>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</si>
  <si>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</si>
  <si>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</si>
  <si>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</si>
  <si>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</si>
  <si>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</si>
  <si>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</si>
  <si>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</si>
  <si>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</si>
  <si>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</si>
  <si>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</si>
  <si>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</si>
  <si>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</si>
  <si>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</si>
  <si>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</si>
  <si>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</si>
  <si>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</si>
  <si>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</si>
  <si>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</si>
  <si>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</si>
  <si>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</si>
  <si>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</si>
  <si>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</si>
  <si>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</si>
  <si>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</si>
  <si>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</si>
  <si>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</si>
  <si>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</si>
  <si>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</si>
  <si>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</si>
  <si>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</si>
  <si>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</si>
  <si>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</si>
  <si>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</si>
  <si>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</si>
  <si>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</si>
  <si>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</si>
  <si>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</si>
  <si>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</si>
  <si>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</si>
  <si>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</si>
  <si>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</si>
  <si>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</si>
  <si>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</si>
  <si>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</si>
  <si>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</si>
  <si>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</si>
  <si>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</si>
  <si>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</si>
  <si>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</si>
  <si>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</si>
  <si>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</si>
  <si>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</si>
  <si>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</si>
  <si>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</si>
  <si>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</si>
  <si>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</si>
  <si>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</si>
  <si>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</si>
  <si>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</si>
  <si>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</si>
  <si>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</si>
  <si>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</si>
  <si>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</si>
  <si>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</si>
  <si>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</si>
  <si>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</si>
  <si>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</si>
  <si>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</si>
  <si>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</si>
  <si>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</si>
  <si>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</si>
  <si>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</si>
  <si>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</si>
  <si>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</si>
  <si>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</si>
  <si>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</si>
  <si>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</si>
  <si>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</si>
  <si>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</si>
  <si>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</si>
  <si>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</si>
  <si>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</si>
  <si>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</si>
  <si>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</si>
  <si>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</si>
  <si>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</si>
  <si>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</si>
  <si>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</si>
  <si>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</si>
  <si>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</si>
  <si>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</si>
  <si>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</si>
  <si>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</si>
  <si>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</si>
  <si>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</si>
  <si>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</si>
  <si>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</si>
  <si>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</si>
  <si>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</si>
  <si>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</si>
  <si>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</si>
  <si>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</si>
  <si>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</si>
  <si>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</si>
  <si>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</si>
  <si>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</si>
  <si>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</si>
  <si>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</si>
  <si>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</si>
  <si>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</si>
  <si>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</si>
  <si>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</si>
  <si>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</si>
  <si>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</si>
  <si>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</si>
  <si>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</si>
  <si>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</si>
  <si>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</si>
  <si>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</si>
  <si>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</si>
  <si>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</si>
  <si>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</si>
  <si>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</si>
  <si>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</si>
  <si>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</si>
  <si>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</si>
  <si>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</si>
  <si>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</si>
  <si>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</si>
  <si>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</si>
  <si>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</si>
  <si>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</si>
  <si>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</si>
  <si>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</si>
  <si>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</si>
  <si>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</si>
  <si>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</si>
  <si>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</si>
  <si>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</si>
  <si>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</si>
  <si>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</si>
  <si>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</si>
  <si>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</si>
  <si>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</si>
  <si>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</si>
  <si>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</si>
  <si>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</si>
  <si>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</si>
  <si>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</si>
  <si>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</si>
  <si>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</si>
  <si>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</si>
  <si>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</si>
  <si>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</si>
  <si>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</si>
  <si>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</si>
  <si>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</si>
  <si>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</si>
  <si>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</si>
  <si>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</si>
  <si>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</si>
  <si>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</si>
  <si>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</si>
  <si>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</si>
  <si>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</si>
  <si>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</si>
  <si>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</si>
  <si>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</si>
  <si>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</si>
  <si>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</si>
  <si>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</si>
  <si>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</si>
  <si>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</si>
  <si>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</si>
  <si>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</si>
  <si>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</si>
  <si>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</si>
  <si>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</si>
  <si>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</si>
  <si>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</si>
  <si>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</si>
  <si>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</si>
  <si>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</si>
  <si>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</si>
  <si>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</si>
  <si>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</si>
  <si>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</si>
  <si>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</si>
  <si>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</si>
  <si>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</si>
  <si>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</si>
  <si>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</si>
  <si>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</si>
  <si>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</si>
  <si>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</si>
  <si>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</si>
  <si>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</si>
  <si>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</si>
  <si>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</si>
  <si>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</si>
  <si>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</si>
  <si>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</si>
  <si>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</si>
  <si>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</si>
  <si>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</si>
  <si>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</si>
  <si>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</si>
  <si>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</si>
  <si>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</si>
  <si>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</si>
  <si>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</si>
  <si>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</si>
  <si>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</si>
  <si>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</si>
  <si>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</si>
  <si>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</si>
  <si>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</si>
  <si>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</si>
  <si>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</si>
  <si>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</si>
  <si>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</si>
  <si>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</si>
  <si>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</si>
  <si>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</si>
  <si>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</si>
  <si>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</si>
  <si>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</si>
  <si>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</si>
  <si>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</si>
  <si>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</si>
  <si>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</si>
  <si>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</si>
  <si>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</si>
  <si>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</si>
  <si>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</si>
  <si>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</si>
  <si>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</si>
  <si>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</si>
  <si>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</si>
  <si>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</si>
  <si>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</si>
  <si>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</si>
  <si>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</si>
  <si>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</si>
  <si>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</si>
  <si>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</si>
  <si>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</si>
  <si>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</si>
  <si>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</si>
  <si>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</si>
  <si>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</si>
  <si>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</si>
  <si>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</si>
  <si>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</si>
  <si>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</si>
  <si>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</si>
  <si>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</si>
  <si>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</si>
  <si>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</si>
  <si>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</si>
  <si>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</si>
  <si>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</si>
  <si>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</si>
  <si>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</si>
  <si>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</si>
  <si>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</si>
  <si>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</si>
  <si>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</si>
  <si>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</si>
  <si>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</si>
  <si>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</si>
  <si>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</si>
  <si>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</si>
  <si>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</si>
  <si>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</si>
  <si>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</si>
  <si>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</si>
  <si>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</si>
  <si>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</si>
  <si>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</si>
  <si>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</si>
  <si>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</si>
  <si>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</si>
  <si>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</si>
  <si>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</si>
  <si>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</si>
  <si>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</si>
  <si>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</si>
  <si>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</si>
  <si>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</si>
  <si>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</si>
  <si>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</si>
  <si>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</si>
  <si>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</si>
  <si>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</si>
  <si>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</si>
  <si>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</si>
  <si>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</si>
  <si>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</si>
  <si>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</si>
  <si>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</si>
  <si>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</si>
  <si>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</si>
  <si>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</si>
  <si>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</si>
  <si>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</si>
  <si>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</si>
  <si>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</si>
  <si>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</si>
  <si>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</si>
  <si>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</si>
  <si>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</si>
  <si>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</si>
  <si>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</si>
  <si>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</si>
  <si>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</si>
  <si>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</si>
  <si>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</si>
  <si>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</si>
  <si>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</si>
  <si>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</si>
  <si>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</si>
  <si>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</si>
  <si>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</si>
  <si>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</si>
  <si>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</si>
  <si>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</si>
  <si>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</si>
  <si>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</si>
  <si>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</si>
  <si>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</si>
  <si>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</si>
  <si>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</si>
  <si>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</si>
  <si>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</si>
  <si>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</si>
  <si>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</si>
  <si>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</si>
  <si>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</si>
  <si>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</si>
  <si>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</si>
  <si>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</si>
  <si>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</si>
  <si>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</si>
  <si>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</si>
  <si>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</si>
  <si>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</si>
  <si>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</si>
  <si>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</si>
  <si>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</si>
  <si>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</si>
  <si>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</si>
  <si>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</si>
  <si>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</si>
  <si>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</si>
  <si>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</si>
  <si>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</si>
  <si>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</si>
  <si>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</si>
  <si>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</si>
  <si>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</si>
  <si>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</si>
  <si>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</si>
  <si>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</si>
  <si>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</si>
  <si>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</si>
  <si>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</si>
  <si>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</si>
  <si>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</si>
  <si>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</si>
  <si>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</si>
  <si>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</si>
  <si>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</si>
  <si>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</si>
  <si>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</si>
  <si>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</si>
  <si>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</si>
  <si>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</si>
  <si>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</si>
  <si>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</si>
  <si>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</si>
  <si>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</si>
  <si>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</si>
  <si>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</si>
  <si>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</si>
  <si>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</si>
  <si>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</si>
  <si>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</si>
  <si>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</si>
  <si>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</si>
  <si>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</si>
  <si>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</si>
  <si>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</si>
  <si>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</si>
  <si>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</si>
  <si>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</si>
  <si>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</si>
  <si>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</si>
  <si>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</si>
  <si>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</si>
  <si>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</si>
  <si>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</si>
  <si>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</si>
  <si>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</si>
  <si>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</si>
  <si>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</si>
  <si>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</si>
  <si>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</si>
  <si>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</si>
  <si>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</si>
  <si>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</si>
  <si>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</si>
  <si>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</si>
  <si>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</si>
  <si>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</si>
  <si>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</si>
  <si>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</si>
  <si>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</si>
  <si>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</si>
  <si>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</si>
  <si>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</si>
  <si>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</si>
  <si>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</si>
  <si>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</si>
  <si>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</si>
  <si>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</si>
  <si>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</si>
  <si>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</si>
  <si>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</si>
  <si>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</si>
  <si>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</si>
  <si>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</si>
  <si>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</si>
  <si>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</si>
  <si>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</si>
  <si>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</si>
  <si>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</si>
  <si>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</si>
  <si>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</si>
  <si>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</si>
  <si>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</si>
  <si>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</si>
  <si>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</si>
  <si>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</si>
  <si>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</si>
  <si>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</si>
  <si>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</si>
  <si>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</si>
  <si>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</si>
  <si>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</si>
  <si>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</si>
  <si>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</si>
  <si>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</si>
  <si>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</si>
  <si>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</si>
  <si>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</si>
  <si>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</si>
  <si>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</si>
  <si>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</si>
  <si>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</si>
  <si>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</si>
  <si>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</si>
  <si>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</si>
  <si>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</si>
  <si>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</si>
  <si>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</si>
  <si>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</si>
  <si>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</si>
  <si>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</si>
  <si>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</si>
  <si>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</si>
  <si>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</si>
  <si>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</si>
  <si>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</si>
  <si>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</si>
  <si>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</si>
  <si>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</si>
  <si>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</si>
  <si>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</si>
  <si>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</si>
  <si>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</si>
  <si>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</si>
  <si>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</si>
  <si>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</si>
  <si>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</si>
  <si>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</si>
  <si>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</si>
  <si>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</si>
  <si>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</si>
  <si>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</si>
  <si>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</si>
  <si>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</si>
  <si>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</si>
  <si>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</si>
  <si>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</si>
  <si>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</si>
  <si>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</si>
  <si>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</si>
  <si>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</si>
  <si>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</si>
  <si>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</si>
  <si>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</si>
  <si>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</si>
  <si>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</si>
  <si>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</si>
  <si>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</si>
  <si>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</si>
  <si>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</si>
  <si>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</si>
  <si>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</si>
  <si>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</si>
  <si>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</si>
  <si>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</si>
  <si>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</si>
  <si>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</si>
  <si>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</si>
  <si>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</si>
  <si>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</si>
  <si>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</si>
  <si>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</si>
  <si>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</si>
  <si>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</si>
  <si>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</si>
  <si>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</si>
  <si>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</si>
  <si>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</si>
  <si>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</si>
  <si>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</si>
  <si>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</si>
  <si>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</si>
  <si>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</si>
  <si>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</si>
  <si>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</si>
  <si>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</si>
  <si>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</si>
  <si>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</si>
  <si>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</si>
  <si>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</si>
  <si>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</si>
  <si>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</si>
  <si>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</si>
  <si>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</si>
  <si>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</si>
  <si>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</si>
  <si>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</si>
  <si>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</si>
  <si>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</si>
  <si>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</si>
  <si>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</si>
  <si>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</si>
  <si>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</si>
  <si>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</si>
  <si>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</si>
  <si>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</si>
  <si>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</si>
  <si>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</si>
  <si>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</si>
  <si>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</si>
  <si>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</si>
  <si>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</si>
  <si>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</si>
  <si>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</si>
  <si>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</si>
  <si>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</si>
  <si>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</si>
  <si>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</si>
  <si>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</si>
  <si>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</si>
  <si>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</si>
  <si>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</si>
  <si>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</si>
  <si>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</si>
  <si>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</si>
  <si>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</si>
  <si>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</si>
  <si>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</si>
  <si>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</si>
  <si>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</si>
  <si>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</si>
  <si>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</si>
  <si>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</si>
  <si>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</si>
  <si>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</si>
  <si>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</si>
  <si>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</si>
  <si>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</si>
  <si>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</si>
  <si>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</si>
  <si>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</si>
  <si>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</si>
  <si>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</si>
  <si>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</si>
  <si>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</si>
  <si>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</si>
  <si>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</si>
  <si>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</si>
  <si>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</si>
  <si>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</si>
  <si>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</si>
  <si>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</si>
  <si>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</si>
  <si>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</si>
  <si>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</si>
  <si>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</si>
  <si>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</si>
  <si>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</si>
  <si>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</si>
  <si>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</si>
  <si>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</si>
  <si>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</si>
  <si>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</si>
  <si>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</si>
  <si>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</si>
  <si>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</si>
  <si>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</si>
  <si>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</si>
  <si>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</si>
  <si>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</si>
  <si>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</si>
  <si>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</si>
  <si>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</si>
  <si>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</si>
  <si>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</si>
  <si>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</si>
  <si>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</si>
  <si>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</si>
  <si>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</si>
  <si>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</si>
  <si>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</si>
  <si>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</si>
  <si>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</si>
  <si>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</si>
  <si>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</si>
  <si>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</si>
  <si>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</si>
  <si>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</si>
  <si>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</si>
  <si>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</si>
  <si>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</si>
  <si>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</si>
  <si>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</si>
  <si>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</si>
  <si>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</si>
  <si>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</si>
  <si>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</si>
  <si>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</si>
  <si>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</si>
  <si>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</si>
  <si>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</si>
  <si>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</si>
  <si>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</si>
  <si>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</si>
  <si>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</si>
  <si>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</si>
  <si>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</si>
  <si>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</si>
  <si>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</si>
  <si>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</si>
  <si>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</si>
  <si>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</si>
  <si>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</si>
  <si>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</si>
  <si>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</si>
  <si>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</si>
  <si>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</si>
  <si>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</si>
  <si>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</si>
  <si>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</si>
  <si>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</si>
  <si>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</si>
  <si>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</si>
  <si>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</si>
  <si>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</si>
  <si>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</si>
  <si>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</si>
  <si>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</si>
  <si>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</si>
  <si>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</si>
  <si>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</si>
  <si>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</si>
  <si>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</si>
  <si>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</si>
  <si>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</si>
  <si>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</si>
  <si>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</si>
  <si>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</si>
  <si>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</si>
  <si>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</si>
  <si>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</si>
  <si>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</si>
  <si>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</si>
  <si>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</si>
  <si>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</si>
  <si>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</si>
  <si>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</si>
  <si>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</si>
  <si>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</si>
  <si>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</si>
  <si>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</si>
  <si>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</si>
  <si>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</si>
  <si>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</si>
  <si>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</si>
  <si>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</si>
  <si>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</si>
  <si>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</si>
  <si>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</si>
  <si>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</si>
  <si>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</si>
  <si>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</si>
  <si>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</si>
  <si>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</si>
  <si>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</si>
  <si>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</si>
  <si>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</si>
  <si>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</si>
  <si>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</si>
  <si>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</si>
  <si>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</si>
  <si>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</si>
  <si>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</si>
  <si>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</si>
  <si>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</si>
  <si>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</si>
  <si>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</si>
  <si>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</si>
  <si>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</si>
  <si>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</si>
  <si>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</si>
  <si>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</si>
  <si>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</si>
  <si>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</si>
  <si>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</si>
  <si>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</si>
  <si>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</si>
  <si>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</si>
  <si>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</si>
  <si>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</si>
  <si>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</si>
  <si>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</si>
  <si>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</si>
  <si>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</si>
  <si>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</si>
  <si>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</si>
  <si>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</si>
  <si>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</si>
  <si>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</si>
  <si>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</si>
  <si>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</si>
  <si>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</si>
  <si>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</si>
  <si>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</si>
  <si>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</si>
  <si>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</si>
  <si>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</si>
  <si>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</si>
  <si>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</si>
  <si>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</si>
  <si>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</si>
  <si>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</si>
  <si>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</si>
  <si>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</si>
  <si>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</si>
  <si>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</si>
  <si>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</si>
  <si>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</si>
  <si>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</si>
  <si>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</si>
  <si>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</si>
  <si>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</si>
  <si>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</si>
  <si>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</si>
  <si>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</si>
  <si>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</si>
  <si>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</si>
  <si>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</si>
  <si>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</si>
  <si>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</si>
  <si>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</si>
  <si>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</si>
  <si>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</si>
  <si>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</si>
  <si>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</si>
  <si>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</si>
  <si>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</si>
  <si>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</si>
  <si>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</si>
  <si>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</si>
  <si>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</si>
  <si>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</si>
  <si>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</si>
  <si>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</si>
  <si>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</si>
  <si>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</si>
  <si>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</si>
  <si>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</si>
  <si>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</si>
  <si>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</si>
  <si>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</si>
  <si>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</si>
  <si>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</si>
  <si>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</si>
  <si>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</si>
  <si>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</si>
  <si>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</si>
  <si>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</si>
  <si>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</si>
  <si>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</si>
  <si>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</si>
  <si>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</si>
  <si>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</si>
  <si>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</si>
  <si>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</si>
  <si>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</si>
  <si>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</si>
  <si>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</si>
  <si>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</si>
  <si>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</si>
  <si>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</si>
  <si>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</si>
  <si>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</si>
  <si>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</si>
  <si>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</si>
  <si>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</si>
  <si>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</si>
  <si>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</si>
  <si>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</si>
  <si>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</si>
  <si>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</si>
  <si>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</si>
  <si>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</si>
  <si>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</si>
  <si>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</si>
  <si>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</si>
  <si>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</si>
  <si>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</si>
  <si>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</si>
  <si>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</si>
  <si>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</si>
  <si>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</si>
  <si>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</si>
  <si>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</si>
  <si>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</si>
  <si>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</si>
  <si>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</si>
  <si>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</si>
  <si>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</si>
  <si>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</si>
  <si>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</si>
  <si>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</si>
  <si>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</si>
  <si>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</si>
  <si>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</si>
  <si>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</si>
  <si>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</si>
  <si>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</si>
  <si>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</si>
  <si>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</si>
  <si>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</si>
  <si>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</si>
  <si>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</si>
  <si>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</si>
  <si>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</si>
  <si>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</si>
  <si>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</si>
  <si>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</si>
  <si>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</si>
  <si>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</si>
  <si>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</si>
  <si>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</si>
  <si>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</si>
  <si>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</si>
  <si>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</si>
  <si>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</si>
  <si>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</si>
  <si>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</si>
  <si>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</si>
  <si>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</si>
  <si>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</si>
  <si>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</si>
  <si>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</si>
  <si>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</si>
  <si>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</si>
  <si>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</si>
  <si>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</si>
  <si>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</si>
  <si>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</si>
  <si>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</si>
  <si>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</si>
  <si>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</si>
  <si>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</si>
  <si>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</si>
  <si>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</si>
  <si>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</si>
  <si>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</si>
  <si>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</si>
  <si>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</si>
  <si>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</si>
  <si>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</si>
  <si>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</si>
  <si>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</si>
  <si>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</si>
  <si>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</si>
  <si>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</si>
  <si>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</si>
  <si>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</si>
  <si>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</si>
  <si>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</si>
  <si>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</si>
  <si>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</si>
  <si>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</si>
  <si>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</si>
  <si>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</si>
  <si>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</si>
  <si>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</si>
  <si>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</si>
  <si>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</si>
  <si>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</si>
  <si>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</si>
  <si>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</si>
  <si>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</si>
  <si>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</si>
  <si>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</si>
  <si>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</si>
  <si>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</si>
  <si>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</si>
  <si>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</si>
  <si>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</si>
  <si>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</si>
  <si>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</si>
  <si>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</si>
  <si>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</si>
  <si>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</si>
  <si>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</si>
  <si>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</si>
  <si>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</si>
  <si>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</si>
  <si>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</si>
  <si>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</si>
  <si>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</si>
  <si>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</si>
  <si>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</si>
  <si>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</si>
  <si>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</si>
  <si>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</si>
  <si>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</si>
  <si>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</si>
  <si>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</si>
  <si>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</si>
  <si>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</si>
  <si>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</si>
  <si>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</si>
  <si>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</si>
  <si>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</si>
  <si>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</si>
  <si>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</si>
  <si>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</si>
  <si>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</si>
  <si>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</si>
  <si>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</si>
  <si>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</si>
  <si>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</si>
  <si>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</si>
  <si>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</si>
  <si>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</si>
  <si>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</si>
  <si>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</si>
  <si>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</si>
  <si>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</si>
  <si>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</si>
  <si>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</si>
  <si>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</si>
  <si>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</si>
  <si>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</si>
  <si>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</si>
  <si>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</si>
  <si>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</si>
  <si>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</si>
  <si>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</si>
  <si>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</si>
  <si>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</si>
  <si>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</si>
  <si>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</si>
  <si>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</si>
  <si>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</si>
  <si>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</si>
  <si>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</si>
  <si>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</si>
  <si>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</si>
  <si>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</si>
  <si>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</si>
  <si>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</si>
  <si>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</si>
  <si>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</si>
  <si>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</si>
  <si>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</si>
  <si>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</si>
  <si>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</si>
  <si>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</si>
  <si>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</si>
  <si>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</si>
  <si>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</si>
  <si>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</si>
  <si>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</si>
  <si>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</si>
  <si>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</si>
  <si>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</si>
  <si>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</si>
  <si>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</si>
  <si>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</si>
  <si>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</si>
  <si>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</si>
  <si>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</si>
  <si>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</si>
  <si>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</si>
  <si>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</si>
  <si>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</si>
  <si>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</si>
  <si>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</si>
  <si>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</si>
  <si>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</si>
  <si>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</si>
  <si>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</si>
  <si>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</si>
  <si>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</si>
  <si>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</si>
  <si>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</si>
  <si>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</si>
  <si>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</si>
  <si>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</si>
  <si>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</si>
  <si>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</si>
  <si>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</si>
  <si>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</si>
  <si>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</si>
  <si>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</si>
  <si>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</si>
  <si>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</si>
  <si>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</si>
  <si>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</si>
  <si>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</si>
  <si>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</si>
  <si>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</si>
  <si>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</si>
  <si>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</si>
  <si>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</si>
  <si>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</si>
  <si>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</si>
  <si>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</si>
  <si>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</si>
  <si>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</si>
  <si>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</si>
  <si>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</si>
  <si>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</si>
  <si>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</si>
  <si>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</si>
  <si>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</si>
  <si>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</si>
  <si>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</si>
  <si>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</si>
  <si>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</si>
  <si>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</si>
  <si>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</si>
  <si>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</si>
  <si>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</si>
  <si>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</si>
  <si>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</si>
  <si>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</si>
  <si>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</si>
  <si>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</si>
  <si>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</si>
  <si>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</si>
  <si>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</si>
  <si>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</si>
  <si>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</si>
  <si>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</si>
  <si>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</si>
  <si>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</si>
  <si>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</si>
  <si>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</si>
  <si>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</si>
  <si>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</si>
  <si>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</si>
  <si>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</si>
  <si>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</si>
  <si>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</si>
  <si>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</si>
  <si>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</si>
  <si>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</si>
  <si>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</si>
  <si>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</si>
  <si>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</si>
  <si>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</si>
  <si>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</si>
  <si>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</si>
  <si>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</si>
  <si>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</si>
  <si>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</si>
  <si>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</si>
  <si>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</si>
  <si>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</si>
  <si>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</si>
  <si>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</si>
  <si>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</si>
  <si>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</si>
  <si>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</si>
  <si>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</si>
  <si>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</si>
  <si>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</si>
  <si>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</si>
  <si>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</si>
  <si>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</si>
  <si>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</si>
  <si>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</si>
  <si>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</si>
  <si>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</si>
  <si>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</si>
  <si>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</si>
  <si>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</si>
  <si>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</si>
  <si>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</si>
  <si>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</si>
  <si>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</si>
  <si>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</si>
  <si>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</si>
  <si>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</si>
  <si>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</si>
  <si>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</si>
  <si>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</si>
  <si>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</si>
  <si>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</si>
  <si>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</si>
  <si>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</si>
  <si>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</si>
  <si>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</si>
  <si>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</si>
  <si>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</si>
  <si>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</si>
  <si>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</si>
  <si>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</si>
  <si>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</si>
  <si>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</si>
  <si>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</si>
  <si>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</si>
  <si>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</si>
  <si>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</si>
  <si>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</si>
  <si>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</si>
  <si>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</si>
  <si>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</si>
  <si>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</si>
  <si>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</si>
  <si>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</si>
  <si>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</si>
  <si>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</si>
  <si>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</si>
  <si>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</si>
  <si>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</si>
  <si>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</si>
  <si>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</si>
  <si>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</si>
  <si>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</si>
  <si>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</si>
  <si>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</si>
  <si>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</si>
  <si>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</si>
  <si>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</si>
  <si>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</si>
  <si>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</si>
  <si>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</si>
  <si>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</si>
  <si>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</si>
  <si>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</si>
  <si>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</si>
  <si>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</si>
  <si>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</si>
  <si>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</si>
  <si>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</si>
  <si>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</si>
  <si>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</si>
  <si>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</si>
  <si>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</si>
  <si>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</si>
  <si>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</si>
  <si>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</si>
  <si>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</si>
  <si>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</si>
  <si>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</si>
  <si>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</si>
  <si>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</si>
  <si>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</si>
  <si>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</si>
  <si>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</si>
  <si>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</si>
  <si>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</si>
  <si>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</si>
  <si>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</si>
  <si>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</si>
  <si>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</si>
  <si>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</si>
  <si>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</si>
  <si>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</si>
  <si>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</si>
  <si>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</si>
  <si>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</si>
  <si>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</si>
  <si>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</si>
  <si>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</si>
  <si>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</si>
  <si>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</si>
  <si>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</si>
  <si>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</si>
  <si>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</si>
  <si>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</si>
  <si>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</si>
  <si>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</si>
  <si>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</si>
  <si>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</si>
  <si>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</si>
  <si>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</si>
  <si>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</si>
  <si>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</si>
  <si>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</si>
  <si>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</si>
  <si>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</si>
  <si>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</si>
  <si>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</si>
  <si>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</si>
  <si>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</si>
  <si>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</si>
  <si>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</si>
  <si>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</si>
  <si>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</si>
  <si>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</si>
  <si>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</si>
  <si>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</si>
  <si>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</si>
  <si>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</si>
  <si>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</si>
  <si>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</si>
  <si>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</si>
  <si>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</si>
  <si>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</si>
  <si>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</si>
  <si>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</si>
  <si>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</si>
  <si>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</si>
  <si>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</si>
  <si>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</si>
  <si>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</si>
  <si>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</si>
  <si>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</si>
  <si>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</si>
  <si>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</si>
  <si>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</si>
  <si>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</si>
  <si>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</si>
  <si>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</si>
  <si>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</si>
  <si>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</si>
  <si>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</si>
  <si>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</si>
  <si>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</si>
  <si>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</si>
  <si>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</si>
  <si>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</si>
  <si>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</si>
  <si>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</si>
  <si>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</si>
  <si>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</si>
  <si>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</si>
  <si>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</si>
  <si>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</si>
  <si>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</si>
  <si>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</si>
  <si>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</si>
  <si>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</si>
  <si>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</si>
  <si>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</si>
  <si>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</si>
  <si>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</si>
  <si>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</si>
  <si>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</si>
  <si>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</si>
  <si>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</si>
  <si>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</si>
  <si>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</si>
  <si>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</si>
  <si>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</si>
  <si>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</si>
  <si>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</si>
  <si>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</si>
  <si>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</si>
  <si>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</si>
  <si>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</si>
  <si>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</si>
  <si>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</si>
  <si>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</si>
  <si>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</si>
  <si>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</si>
  <si>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</si>
  <si>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</si>
  <si>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</si>
  <si>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</si>
  <si>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</si>
  <si>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</si>
  <si>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</si>
  <si>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</si>
  <si>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</si>
  <si>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</si>
  <si>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</si>
  <si>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</si>
  <si>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</si>
  <si>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</si>
  <si>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</si>
  <si>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</si>
  <si>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</si>
  <si>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</si>
  <si>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</si>
  <si>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</si>
  <si>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</si>
  <si>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</si>
  <si>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</si>
  <si>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</si>
  <si>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</si>
  <si>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</si>
  <si>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</si>
  <si>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</si>
  <si>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</si>
  <si>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</si>
  <si>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</si>
  <si>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</si>
  <si>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</si>
  <si>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</si>
  <si>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</si>
  <si>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</si>
  <si>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</si>
  <si>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</si>
  <si>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</si>
  <si>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</si>
  <si>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</si>
  <si>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</si>
  <si>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</si>
  <si>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</si>
  <si>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</si>
  <si>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</si>
  <si>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</si>
  <si>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</si>
  <si>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</si>
  <si>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</si>
  <si>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</si>
  <si>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</si>
  <si>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</si>
  <si>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</si>
  <si>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</si>
  <si>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</si>
  <si>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</si>
  <si>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</si>
  <si>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</si>
  <si>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</si>
  <si>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</si>
  <si>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</si>
  <si>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</si>
  <si>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</si>
  <si>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</si>
  <si>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</si>
  <si>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</si>
  <si>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</si>
  <si>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</si>
  <si>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</si>
  <si>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</si>
  <si>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</si>
  <si>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</si>
  <si>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</si>
  <si>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</si>
  <si>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</si>
  <si>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</si>
  <si>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</si>
  <si>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</si>
  <si>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</si>
  <si>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</si>
  <si>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</si>
  <si>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</si>
  <si>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</si>
  <si>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</si>
  <si>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</si>
  <si>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</si>
  <si>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</si>
  <si>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</si>
  <si>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</si>
  <si>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</si>
  <si>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</si>
  <si>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</si>
  <si>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</si>
  <si>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</si>
  <si>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</si>
  <si>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</si>
  <si>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</si>
  <si>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</si>
  <si>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</si>
  <si>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</si>
  <si>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</si>
  <si>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</si>
  <si>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</si>
  <si>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</si>
  <si>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</si>
  <si>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</si>
  <si>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</si>
  <si>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</si>
  <si>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</si>
  <si>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</si>
  <si>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</si>
  <si>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</si>
  <si>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</si>
  <si>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</si>
  <si>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</si>
  <si>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</si>
  <si>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</si>
  <si>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</si>
  <si>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</si>
  <si>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</si>
  <si>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</si>
  <si>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</si>
  <si>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</si>
  <si>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</si>
  <si>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</si>
  <si>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</si>
  <si>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</si>
  <si>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</si>
  <si>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</si>
  <si>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</si>
  <si>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</si>
  <si>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</si>
  <si>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</si>
  <si>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</si>
  <si>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</si>
  <si>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</si>
  <si>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</si>
  <si>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</si>
  <si>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</si>
  <si>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</si>
  <si>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</si>
  <si>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</si>
  <si>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</si>
  <si>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</si>
  <si>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</si>
  <si>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</si>
  <si>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</si>
  <si>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</si>
  <si>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</si>
  <si>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</si>
  <si>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</si>
  <si>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</si>
  <si>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</si>
  <si>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</si>
  <si>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</si>
  <si>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</si>
  <si>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</si>
  <si>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</si>
  <si>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</si>
  <si>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</si>
  <si>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</si>
  <si>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</si>
  <si>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</si>
  <si>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</si>
  <si>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</si>
  <si>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</si>
  <si>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</si>
  <si>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</si>
  <si>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</si>
  <si>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</si>
  <si>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</si>
  <si>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</si>
  <si>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</si>
  <si>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</si>
  <si>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</si>
  <si>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</si>
  <si>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</si>
  <si>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</si>
  <si>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</si>
  <si>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</si>
  <si>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</si>
  <si>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</si>
  <si>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</si>
  <si>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</si>
  <si>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</si>
  <si>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</si>
  <si>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</si>
  <si>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</si>
  <si>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</si>
  <si>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</si>
  <si>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</si>
  <si>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</si>
  <si>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</si>
  <si>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</si>
  <si>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</si>
  <si>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</si>
  <si>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</si>
  <si>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</si>
  <si>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</si>
  <si>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</si>
  <si>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</si>
  <si>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</si>
  <si>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</si>
  <si>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</si>
  <si>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</si>
  <si>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</si>
  <si>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</si>
  <si>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</si>
  <si>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</si>
  <si>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</si>
  <si>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</si>
  <si>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</si>
  <si>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</si>
  <si>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</si>
  <si>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</si>
  <si>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</si>
  <si>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</si>
  <si>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</si>
  <si>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</si>
  <si>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</si>
  <si>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</si>
  <si>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</si>
  <si>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</si>
  <si>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</si>
  <si>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</si>
  <si>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</si>
  <si>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</si>
  <si>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</si>
  <si>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</si>
  <si>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</si>
  <si>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</si>
  <si>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</si>
  <si>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</si>
  <si>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</si>
  <si>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</si>
  <si>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</si>
  <si>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</si>
  <si>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</si>
  <si>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</si>
  <si>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</si>
  <si>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</si>
  <si>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</si>
  <si>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</si>
  <si>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</si>
  <si>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</si>
  <si>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</si>
  <si>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</si>
  <si>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</si>
  <si>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</si>
  <si>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</si>
  <si>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</si>
  <si>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</si>
  <si>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</si>
  <si>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</si>
  <si>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</si>
  <si>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</si>
  <si>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</si>
  <si>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</si>
  <si>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</si>
  <si>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</si>
  <si>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</si>
  <si>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</si>
  <si>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</si>
  <si>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</si>
  <si>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</si>
  <si>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</si>
  <si>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</si>
  <si>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</si>
  <si>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</si>
  <si>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</si>
  <si>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</si>
  <si>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</si>
  <si>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</si>
  <si>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</si>
  <si>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</si>
  <si>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</si>
  <si>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</si>
  <si>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</si>
  <si>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</si>
  <si>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</si>
  <si>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</si>
  <si>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</si>
  <si>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</si>
  <si>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</si>
  <si>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</si>
  <si>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</si>
  <si>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</si>
  <si>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</si>
  <si>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</si>
  <si>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</si>
  <si>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</si>
  <si>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</si>
  <si>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</si>
  <si>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</si>
  <si>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</si>
  <si>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</si>
  <si>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</si>
  <si>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</si>
  <si>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</si>
  <si>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</si>
  <si>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</si>
  <si>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</si>
  <si>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</si>
  <si>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</si>
  <si>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</si>
  <si>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</si>
  <si>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</si>
  <si>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</si>
  <si>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</si>
  <si>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</si>
  <si>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</si>
  <si>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</si>
  <si>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</si>
  <si>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</si>
  <si>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</si>
  <si>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</si>
  <si>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</si>
  <si>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</si>
  <si>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</si>
  <si>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</si>
  <si>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</si>
  <si>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</si>
  <si>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</si>
  <si>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</si>
  <si>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</si>
  <si>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</si>
  <si>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</si>
  <si>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</si>
  <si>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</si>
  <si>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</si>
  <si>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</si>
  <si>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</si>
  <si>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</si>
  <si>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</si>
  <si>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</si>
  <si>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</si>
  <si>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</si>
  <si>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</si>
  <si>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</si>
  <si>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</si>
  <si>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</si>
  <si>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</si>
  <si>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</si>
  <si>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</si>
  <si>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</si>
  <si>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</si>
  <si>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</si>
  <si>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</si>
  <si>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</si>
  <si>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</si>
  <si>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</si>
  <si>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</si>
  <si>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</si>
  <si>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</si>
  <si>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</si>
  <si>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</si>
  <si>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</si>
  <si>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</si>
  <si>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</si>
  <si>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</si>
  <si>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</si>
  <si>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</si>
  <si>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</si>
  <si>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</si>
  <si>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</si>
  <si>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</si>
  <si>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</si>
  <si>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</si>
  <si>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</si>
  <si>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</si>
  <si>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</si>
  <si>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</si>
  <si>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</si>
  <si>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</si>
  <si>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</si>
  <si>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</si>
  <si>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</si>
  <si>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</si>
  <si>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</si>
  <si>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</si>
  <si>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</si>
  <si>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</si>
  <si>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</si>
  <si>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</si>
  <si>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</si>
  <si>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</si>
  <si>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</si>
  <si>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</si>
  <si>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</si>
  <si>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</si>
  <si>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</si>
  <si>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</si>
  <si>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</si>
  <si>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</si>
  <si>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</si>
  <si>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</si>
  <si>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</si>
  <si>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</si>
  <si>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</si>
  <si>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</si>
  <si>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</si>
  <si>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</si>
  <si>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</si>
  <si>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</si>
  <si>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</si>
  <si>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</si>
  <si>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</si>
  <si>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</si>
  <si>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</si>
  <si>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</si>
  <si>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</si>
  <si>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</si>
  <si>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</si>
  <si>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</si>
  <si>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</si>
  <si>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</si>
  <si>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</si>
  <si>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</si>
  <si>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</si>
  <si>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</si>
  <si>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</si>
  <si>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</si>
  <si>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</si>
  <si>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</si>
  <si>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</si>
  <si>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</si>
  <si>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</si>
  <si>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</si>
  <si>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</si>
  <si>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</si>
  <si>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</si>
  <si>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</si>
  <si>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</si>
  <si>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</si>
  <si>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</si>
  <si>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</si>
  <si>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</si>
  <si>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</si>
  <si>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</si>
  <si>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</si>
  <si>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</si>
  <si>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</si>
  <si>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</si>
  <si>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</si>
  <si>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</si>
  <si>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</si>
  <si>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</si>
  <si>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</si>
  <si>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</si>
  <si>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</si>
  <si>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</si>
  <si>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</si>
  <si>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</si>
  <si>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</si>
  <si>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</si>
  <si>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</si>
  <si>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</si>
  <si>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</si>
  <si>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</si>
  <si>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</si>
  <si>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</si>
  <si>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</si>
  <si>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</si>
  <si>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</si>
  <si>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</si>
  <si>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</si>
  <si>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</si>
  <si>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</si>
  <si>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</si>
  <si>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</si>
  <si>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</si>
  <si>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</si>
  <si>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</si>
  <si>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</si>
  <si>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</si>
  <si>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</si>
  <si>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</si>
  <si>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</si>
  <si>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</si>
  <si>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</si>
  <si>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</si>
  <si>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</si>
  <si>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</si>
  <si>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</si>
  <si>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</si>
  <si>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</si>
  <si>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</si>
  <si>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</si>
  <si>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</si>
  <si>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</si>
  <si>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</si>
  <si>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</si>
  <si>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</si>
  <si>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</si>
  <si>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</si>
  <si>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</si>
  <si>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</si>
  <si>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</si>
  <si>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</si>
  <si>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</si>
  <si>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</si>
  <si>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</si>
  <si>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</si>
  <si>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</si>
  <si>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</si>
  <si>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</si>
  <si>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</si>
  <si>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</si>
  <si>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</si>
  <si>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</si>
  <si>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</si>
  <si>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</si>
  <si>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</si>
  <si>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</si>
  <si>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</si>
  <si>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</si>
  <si>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</si>
  <si>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</si>
  <si>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</si>
  <si>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</si>
  <si>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</si>
  <si>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</si>
  <si>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</si>
  <si>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</si>
  <si>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</si>
  <si>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</si>
  <si>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</si>
  <si>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</si>
  <si>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</si>
  <si>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</si>
  <si>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</si>
  <si>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</si>
  <si>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</si>
  <si>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</si>
  <si>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</si>
  <si>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</si>
  <si>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</si>
  <si>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</si>
  <si>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</si>
  <si>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</si>
  <si>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</si>
  <si>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</si>
  <si>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</si>
  <si>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</si>
  <si>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</si>
  <si>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</si>
  <si>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</si>
  <si>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</si>
  <si>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</si>
  <si>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</si>
  <si>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</si>
  <si>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</si>
  <si>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</si>
  <si>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</si>
  <si>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</si>
  <si>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</si>
  <si>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</si>
  <si>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</si>
  <si>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</si>
  <si>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</si>
  <si>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</si>
  <si>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</si>
  <si>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</si>
  <si>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</si>
  <si>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</si>
  <si>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</si>
  <si>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</si>
  <si>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</si>
  <si>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</si>
  <si>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</si>
  <si>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</si>
  <si>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</si>
  <si>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</si>
  <si>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</si>
  <si>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</si>
  <si>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</si>
  <si>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</si>
  <si>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</si>
  <si>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</si>
  <si>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</si>
  <si>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</si>
  <si>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</si>
  <si>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</si>
  <si>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</si>
  <si>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</si>
  <si>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</si>
  <si>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</si>
  <si>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</si>
  <si>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</si>
  <si>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</si>
  <si>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</si>
  <si>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</si>
  <si>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</si>
  <si>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</si>
  <si>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</si>
  <si>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</si>
  <si>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</si>
  <si>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</si>
  <si>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</si>
  <si>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</si>
  <si>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</si>
  <si>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</si>
  <si>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</si>
  <si>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</si>
  <si>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</si>
  <si>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</si>
  <si>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</si>
  <si>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</si>
  <si>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</si>
  <si>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</si>
  <si>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</si>
  <si>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</si>
  <si>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</si>
  <si>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</si>
  <si>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</si>
  <si>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</si>
  <si>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</si>
  <si>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</si>
  <si>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</si>
  <si>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</si>
  <si>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</si>
  <si>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</si>
  <si>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</si>
  <si>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</si>
  <si>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</si>
  <si>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</si>
  <si>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</si>
  <si>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</si>
  <si>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</si>
  <si>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</si>
  <si>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</si>
  <si>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</si>
  <si>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</si>
  <si>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</si>
  <si>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</si>
  <si>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</si>
  <si>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</si>
  <si>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</si>
  <si>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</si>
  <si>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</si>
  <si>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</si>
  <si>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</si>
  <si>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</si>
  <si>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</si>
  <si>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</si>
  <si>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</si>
  <si>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</si>
  <si>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</si>
  <si>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</si>
  <si>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</si>
  <si>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</si>
  <si>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</si>
  <si>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</si>
  <si>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</si>
  <si>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</si>
  <si>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</si>
  <si>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</si>
  <si>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</si>
  <si>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</si>
  <si>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</si>
  <si>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</si>
  <si>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</si>
  <si>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</si>
  <si>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</si>
  <si>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</si>
  <si>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</si>
  <si>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</si>
  <si>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</si>
  <si>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</si>
  <si>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</si>
  <si>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</si>
  <si>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</si>
  <si>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</si>
  <si>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</si>
  <si>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</si>
  <si>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</si>
  <si>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</si>
  <si>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</si>
  <si>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</si>
  <si>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</si>
  <si>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</si>
  <si>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</si>
  <si>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</si>
  <si>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</si>
  <si>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</si>
  <si>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</si>
  <si>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</si>
  <si>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</si>
  <si>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</si>
  <si>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</si>
  <si>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</si>
  <si>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</si>
  <si>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</si>
  <si>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</si>
  <si>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</si>
  <si>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</si>
  <si>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</si>
  <si>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</si>
  <si>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</si>
  <si>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</si>
  <si>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</si>
  <si>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</si>
  <si>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</si>
  <si>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</si>
  <si>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</si>
  <si>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</si>
  <si>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</si>
  <si>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</si>
  <si>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</si>
  <si>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</si>
  <si>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</si>
  <si>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</si>
  <si>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</si>
  <si>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</si>
  <si>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</si>
  <si>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</si>
  <si>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</si>
  <si>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</si>
  <si>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</si>
  <si>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</si>
  <si>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</si>
  <si>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</si>
  <si>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</si>
  <si>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</si>
  <si>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</si>
  <si>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</si>
  <si>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</si>
  <si>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</si>
  <si>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</si>
  <si>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</si>
  <si>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</si>
  <si>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</si>
  <si>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</si>
  <si>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</si>
  <si>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</si>
  <si>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</si>
  <si>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</si>
  <si>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</si>
  <si>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</si>
  <si>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</si>
  <si>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</si>
  <si>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</si>
  <si>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</si>
  <si>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</si>
  <si>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</si>
  <si>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</si>
  <si>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</si>
  <si>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</si>
  <si>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</si>
  <si>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</si>
  <si>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</si>
  <si>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</si>
  <si>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</si>
  <si>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</si>
  <si>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</si>
  <si>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</si>
  <si>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</si>
  <si>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</si>
  <si>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</si>
  <si>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</si>
  <si>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</si>
  <si>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</si>
  <si>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</si>
  <si>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</si>
  <si>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</si>
  <si>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</si>
  <si>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</si>
  <si>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</si>
  <si>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</si>
  <si>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</si>
  <si>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</si>
  <si>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</si>
  <si>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</si>
  <si>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</si>
  <si>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</si>
  <si>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</si>
  <si>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</si>
  <si>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</si>
  <si>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</si>
  <si>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</si>
  <si>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</si>
  <si>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</si>
  <si>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</si>
  <si>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</si>
  <si>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</si>
  <si>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</si>
  <si>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</si>
  <si>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</si>
  <si>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</si>
  <si>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</si>
  <si>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</si>
  <si>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</si>
  <si>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</si>
  <si>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</si>
  <si>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</si>
  <si>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</si>
  <si>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</si>
  <si>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</si>
  <si>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</si>
  <si>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</si>
  <si>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</si>
  <si>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</si>
  <si>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</si>
  <si>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</si>
  <si>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</si>
  <si>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</si>
  <si>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</si>
  <si>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</si>
  <si>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</si>
  <si>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</si>
  <si>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</si>
  <si>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</si>
  <si>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</si>
  <si>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</si>
  <si>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</si>
  <si>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</si>
  <si>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</si>
  <si>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</si>
  <si>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</si>
  <si>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</si>
  <si>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</si>
  <si>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</si>
  <si>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</si>
  <si>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</si>
  <si>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</si>
  <si>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</si>
  <si>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</si>
  <si>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</si>
  <si>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</si>
  <si>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</si>
  <si>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</si>
  <si>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</si>
  <si>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</si>
  <si>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</si>
  <si>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</si>
  <si>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</si>
  <si>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</si>
  <si>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</si>
  <si>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</si>
  <si>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</si>
  <si>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</si>
  <si>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</si>
  <si>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</si>
  <si>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</si>
  <si>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</si>
  <si>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</si>
  <si>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</si>
  <si>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</si>
  <si>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</si>
  <si>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</si>
  <si>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</si>
  <si>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</si>
  <si>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</si>
  <si>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</si>
  <si>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</si>
  <si>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</si>
  <si>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</si>
  <si>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</si>
  <si>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</si>
  <si>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</si>
  <si>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</si>
  <si>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</si>
  <si>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</si>
  <si>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</si>
  <si>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</si>
  <si>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</si>
  <si>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</si>
  <si>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</si>
  <si>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</si>
  <si>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</si>
  <si>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</si>
  <si>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</si>
  <si>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</si>
  <si>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</si>
  <si>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</si>
  <si>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</si>
  <si>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</si>
  <si>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</si>
  <si>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</si>
  <si>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</si>
  <si>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</si>
  <si>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</si>
  <si>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</si>
  <si>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</si>
  <si>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</si>
  <si>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</si>
  <si>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</si>
  <si>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</si>
  <si>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</si>
  <si>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</si>
  <si>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</si>
  <si>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</si>
  <si>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</si>
  <si>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</si>
  <si>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</si>
  <si>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</si>
  <si>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</si>
  <si>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</si>
  <si>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</si>
  <si>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</si>
  <si>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</si>
  <si>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</si>
  <si>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</si>
  <si>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</si>
  <si>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</si>
  <si>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</si>
  <si>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</si>
  <si>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</si>
  <si>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</si>
  <si>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</si>
  <si>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</si>
  <si>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</si>
  <si>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</si>
  <si>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</si>
  <si>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</si>
  <si>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</si>
  <si>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</si>
  <si>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</si>
  <si>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</si>
  <si>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</si>
  <si>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</si>
  <si>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</si>
  <si>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</si>
  <si>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</si>
  <si>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</si>
  <si>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</si>
  <si>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</si>
  <si>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</si>
  <si>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</si>
  <si>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</si>
  <si>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</si>
  <si>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</si>
  <si>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</si>
  <si>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</si>
  <si>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</si>
  <si>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</si>
  <si>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</si>
  <si>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</si>
  <si>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</si>
  <si>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</si>
  <si>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</si>
  <si>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</si>
  <si>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</si>
  <si>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</si>
  <si>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</si>
  <si>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</si>
  <si>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</si>
  <si>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</si>
  <si>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</si>
  <si>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</si>
  <si>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</si>
  <si>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</si>
  <si>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</si>
  <si>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</si>
  <si>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</si>
  <si>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</si>
  <si>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</si>
  <si>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</si>
  <si>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</si>
  <si>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</si>
  <si>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</si>
  <si>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</si>
  <si>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</si>
  <si>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</si>
  <si>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</si>
  <si>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</si>
  <si>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</si>
  <si>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</si>
  <si>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</si>
  <si>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</si>
  <si>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</si>
  <si>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</si>
  <si>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</si>
  <si>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</si>
  <si>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</si>
  <si>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</si>
  <si>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</si>
  <si>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</si>
  <si>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</si>
  <si>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</si>
  <si>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</si>
  <si>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</si>
  <si>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</si>
  <si>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</si>
  <si>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</si>
  <si>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</si>
  <si>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</si>
  <si>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</si>
  <si>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</si>
  <si>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</si>
  <si>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</si>
  <si>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</si>
  <si>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</si>
  <si>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</si>
  <si>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</si>
  <si>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</si>
  <si>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</si>
  <si>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</si>
  <si>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</si>
  <si>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</si>
  <si>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</si>
  <si>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</si>
  <si>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</si>
  <si>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</si>
  <si>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</si>
  <si>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</si>
  <si>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</si>
  <si>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</si>
  <si>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</si>
  <si>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</si>
  <si>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</si>
  <si>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</si>
  <si>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</si>
  <si>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</si>
  <si>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</si>
  <si>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</si>
  <si>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</si>
  <si>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</si>
  <si>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</si>
  <si>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</si>
  <si>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</si>
  <si>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</si>
  <si>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</si>
  <si>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</si>
  <si>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</si>
  <si>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</si>
  <si>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</si>
  <si>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</si>
  <si>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</si>
  <si>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</si>
  <si>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</si>
  <si>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</si>
  <si>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</si>
  <si>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</si>
  <si>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</si>
  <si>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</si>
  <si>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</si>
  <si>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</si>
  <si>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</si>
  <si>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</si>
  <si>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</si>
  <si>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</si>
  <si>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</si>
  <si>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</si>
  <si>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</si>
  <si>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</si>
  <si>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</si>
  <si>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</si>
  <si>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</si>
  <si>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</si>
  <si>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</si>
  <si>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</si>
  <si>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</si>
  <si>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</si>
  <si>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</si>
  <si>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</si>
  <si>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</si>
  <si>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</si>
  <si>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</si>
  <si>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</si>
  <si>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</si>
  <si>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</si>
  <si>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</si>
  <si>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</si>
  <si>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</si>
  <si>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</si>
  <si>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</si>
  <si>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</si>
  <si>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</si>
  <si>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</si>
  <si>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</si>
  <si>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</si>
  <si>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</si>
  <si>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</si>
  <si>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</si>
  <si>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</si>
  <si>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</si>
  <si>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</si>
  <si>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</si>
  <si>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</si>
  <si>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</si>
  <si>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</si>
  <si>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</si>
  <si>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</si>
  <si>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</si>
  <si>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</si>
  <si>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</si>
  <si>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</si>
  <si>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</si>
  <si>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</si>
  <si>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</si>
  <si>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</si>
  <si>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</si>
  <si>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</si>
  <si>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</si>
  <si>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</si>
  <si>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</si>
  <si>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</si>
  <si>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</si>
  <si>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</si>
  <si>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</si>
  <si>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</si>
  <si>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</si>
  <si>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</si>
  <si>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</si>
  <si>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</si>
  <si>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</si>
  <si>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</si>
  <si>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</si>
  <si>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</si>
  <si>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</si>
  <si>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</si>
  <si>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</si>
  <si>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</si>
  <si>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</si>
  <si>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</si>
  <si>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</si>
  <si>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</si>
  <si>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</si>
  <si>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</si>
  <si>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</si>
  <si>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</si>
  <si>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</si>
  <si>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</si>
  <si>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</si>
  <si>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</si>
  <si>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</si>
  <si>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</si>
  <si>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</si>
  <si>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</si>
  <si>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</si>
  <si>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</si>
  <si>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</si>
  <si>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</si>
  <si>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</si>
  <si>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</si>
  <si>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</si>
  <si>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</si>
  <si>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</si>
  <si>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</si>
  <si>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</si>
  <si>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</si>
  <si>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</si>
  <si>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</si>
  <si>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</si>
  <si>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</si>
  <si>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</si>
  <si>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</si>
  <si>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</si>
  <si>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</si>
  <si>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</si>
  <si>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</si>
  <si>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</si>
  <si>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</si>
  <si>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</si>
  <si>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</si>
  <si>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</si>
  <si>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</si>
  <si>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</si>
  <si>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</si>
  <si>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</si>
  <si>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</si>
  <si>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</si>
  <si>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</si>
  <si>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</si>
  <si>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</si>
  <si>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</si>
  <si>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</si>
  <si>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</si>
  <si>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</si>
  <si>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</si>
  <si>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</si>
  <si>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</si>
  <si>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</si>
  <si>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</si>
  <si>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</si>
  <si>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</si>
  <si>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</si>
  <si>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</si>
  <si>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</si>
  <si>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</si>
  <si>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</si>
  <si>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</si>
  <si>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</si>
  <si>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</si>
  <si>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</si>
  <si>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</si>
  <si>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</si>
  <si>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</si>
  <si>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</si>
  <si>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</si>
  <si>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</si>
  <si>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</si>
  <si>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</si>
  <si>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</si>
  <si>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</si>
  <si>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</si>
  <si>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</si>
  <si>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</si>
  <si>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</si>
  <si>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</si>
  <si>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</si>
  <si>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</si>
  <si>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</si>
  <si>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</si>
  <si>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</si>
  <si>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</si>
  <si>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</si>
  <si>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</si>
  <si>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</si>
  <si>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</si>
  <si>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</si>
  <si>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</si>
  <si>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</si>
  <si>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</si>
  <si>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</si>
  <si>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</si>
  <si>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</si>
  <si>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</si>
  <si>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</si>
  <si>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</si>
  <si>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</si>
  <si>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</si>
  <si>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</si>
  <si>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</si>
  <si>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</si>
  <si>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</si>
  <si>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</si>
  <si>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</si>
  <si>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</si>
  <si>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</si>
  <si>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</si>
  <si>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</si>
  <si>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</si>
  <si>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</si>
  <si>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</si>
  <si>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</si>
  <si>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</si>
  <si>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</si>
  <si>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</si>
  <si>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</si>
  <si>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</si>
  <si>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</si>
  <si>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</si>
  <si>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</si>
  <si>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</si>
  <si>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</si>
  <si>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</si>
  <si>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</si>
  <si>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</si>
  <si>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</si>
  <si>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</si>
  <si>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</si>
  <si>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</si>
  <si>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</si>
  <si>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</si>
  <si>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</si>
  <si>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</si>
  <si>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</si>
  <si>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</si>
  <si>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</si>
  <si>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</si>
  <si>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</si>
  <si>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</si>
  <si>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</si>
  <si>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</si>
  <si>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</si>
  <si>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</si>
  <si>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</si>
  <si>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</si>
  <si>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</si>
  <si>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</si>
  <si>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</si>
  <si>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</si>
  <si>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</si>
  <si>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</si>
  <si>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</si>
  <si>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</si>
  <si>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</si>
  <si>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</si>
  <si>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</si>
  <si>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</si>
  <si>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</si>
  <si>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</si>
  <si>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</si>
  <si>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</si>
  <si>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</si>
  <si>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</si>
  <si>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</si>
  <si>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</si>
  <si>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</si>
  <si>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</si>
  <si>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</si>
  <si>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</si>
  <si>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</si>
  <si>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</si>
  <si>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</si>
  <si>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</si>
  <si>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</si>
  <si>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</si>
  <si>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</si>
  <si>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</si>
  <si>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</si>
  <si>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</si>
  <si>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</si>
  <si>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</si>
  <si>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</si>
  <si>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</si>
  <si>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</si>
  <si>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</si>
  <si>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</si>
  <si>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</si>
  <si>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</si>
  <si>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</si>
  <si>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</si>
  <si>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</si>
  <si>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</si>
  <si>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</si>
  <si>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</si>
  <si>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</si>
  <si>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</si>
  <si>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</si>
  <si>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</si>
  <si>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</si>
  <si>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</si>
  <si>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</si>
  <si>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</si>
  <si>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</si>
  <si>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</si>
  <si>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</si>
  <si>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</si>
  <si>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</si>
  <si>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</si>
  <si>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</si>
  <si>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</si>
  <si>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</si>
  <si>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</si>
  <si>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</si>
  <si>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</si>
  <si>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</si>
  <si>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</si>
  <si>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</si>
  <si>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</si>
  <si>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</si>
  <si>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</si>
  <si>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</si>
  <si>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</si>
  <si>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</si>
  <si>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</si>
  <si>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</si>
  <si>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</si>
  <si>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</si>
  <si>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</si>
  <si>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</si>
  <si>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</si>
  <si>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</si>
  <si>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</si>
  <si>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</si>
  <si>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</si>
  <si>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</si>
  <si>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</si>
  <si>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</si>
  <si>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</si>
  <si>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</si>
  <si>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</si>
  <si>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</si>
  <si>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</si>
  <si>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</si>
  <si>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</si>
  <si>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</si>
  <si>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</si>
  <si>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</si>
  <si>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</si>
  <si>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</si>
  <si>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</si>
  <si>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</si>
  <si>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</si>
  <si>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</si>
  <si>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</si>
  <si>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</si>
  <si>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</si>
  <si>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</si>
  <si>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</si>
  <si>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</si>
  <si>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</si>
  <si>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</si>
  <si>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</si>
  <si>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</si>
  <si>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</si>
  <si>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</si>
  <si>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</si>
  <si>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</si>
  <si>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</si>
  <si>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</si>
  <si>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</si>
  <si>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</si>
  <si>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</si>
  <si>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</si>
  <si>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</si>
  <si>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</si>
  <si>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</si>
  <si>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</si>
  <si>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</si>
  <si>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</si>
  <si>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</si>
  <si>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</si>
  <si>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</si>
  <si>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</si>
  <si>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</si>
  <si>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</si>
  <si>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</si>
  <si>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</si>
  <si>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</si>
  <si>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</si>
  <si>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</si>
  <si>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</si>
  <si>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</si>
  <si>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</si>
  <si>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</si>
  <si>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</si>
  <si>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</si>
  <si>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</si>
  <si>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</si>
  <si>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</si>
  <si>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</si>
  <si>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</si>
  <si>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</si>
  <si>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</si>
  <si>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</si>
  <si>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</si>
  <si>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</si>
  <si>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</si>
  <si>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</si>
  <si>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</si>
  <si>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</si>
  <si>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</si>
  <si>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</si>
  <si>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</si>
  <si>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</si>
  <si>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</si>
  <si>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</si>
  <si>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</si>
  <si>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</si>
  <si>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</si>
  <si>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</si>
  <si>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</si>
  <si>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</si>
  <si>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</si>
  <si>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</si>
  <si>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</si>
  <si>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</si>
  <si>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</si>
  <si>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</si>
  <si>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</si>
  <si>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</si>
  <si>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</si>
  <si>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</si>
  <si>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</si>
  <si>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</si>
  <si>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</si>
  <si>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</si>
  <si>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</si>
  <si>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</si>
  <si>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</si>
  <si>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</si>
  <si>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</si>
  <si>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</si>
  <si>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</si>
  <si>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</si>
  <si>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</si>
  <si>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</si>
  <si>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</si>
  <si>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</si>
  <si>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</si>
  <si>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</si>
  <si>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</si>
  <si>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</si>
  <si>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</si>
  <si>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</si>
  <si>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</si>
  <si>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</si>
  <si>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</si>
  <si>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</si>
  <si>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</si>
  <si>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</si>
  <si>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</si>
  <si>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</si>
  <si>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</si>
  <si>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</si>
  <si>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</si>
  <si>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</si>
  <si>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</si>
  <si>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</si>
  <si>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</si>
  <si>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</si>
  <si>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</si>
  <si>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</si>
  <si>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</si>
  <si>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</si>
  <si>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</si>
  <si>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</si>
  <si>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</si>
  <si>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</si>
  <si>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</si>
  <si>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</si>
  <si>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</si>
  <si>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</si>
  <si>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</si>
  <si>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</si>
  <si>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</si>
  <si>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</si>
  <si>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</si>
  <si>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</si>
  <si>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</si>
  <si>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</si>
  <si>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</si>
  <si>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</si>
  <si>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</si>
  <si>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</si>
  <si>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</si>
  <si>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</si>
  <si>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</si>
  <si>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</si>
  <si>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</si>
  <si>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</si>
  <si>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</si>
  <si>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</si>
  <si>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</si>
  <si>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</si>
  <si>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</si>
  <si>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</si>
  <si>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</si>
  <si>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</si>
  <si>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</si>
  <si>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</si>
  <si>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</si>
  <si>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</si>
  <si>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</si>
  <si>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</si>
  <si>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</si>
  <si>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</si>
  <si>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</si>
  <si>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</si>
  <si>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</si>
  <si>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</si>
  <si>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</si>
  <si>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</si>
  <si>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</si>
  <si>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</si>
  <si>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</si>
  <si>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</si>
  <si>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</si>
  <si>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</si>
  <si>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</si>
  <si>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</si>
  <si>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</si>
  <si>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</si>
  <si>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</si>
  <si>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</si>
  <si>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</si>
  <si>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</si>
  <si>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</si>
  <si>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</si>
  <si>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</si>
  <si>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</si>
  <si>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</si>
  <si>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</si>
  <si>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</si>
  <si>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</si>
  <si>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</si>
  <si>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</si>
  <si>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</si>
  <si>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</si>
  <si>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</si>
  <si>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</si>
  <si>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</si>
  <si>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</si>
  <si>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</si>
  <si>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</si>
  <si>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</si>
  <si>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</si>
  <si>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</si>
  <si>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</si>
  <si>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</si>
  <si>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</si>
  <si>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</si>
  <si>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</si>
  <si>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</si>
  <si>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</si>
  <si>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</si>
  <si>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</si>
  <si>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</si>
  <si>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</si>
  <si>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</si>
  <si>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</si>
  <si>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</si>
  <si>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</si>
  <si>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</si>
  <si>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</si>
  <si>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</si>
  <si>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</si>
  <si>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</si>
  <si>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</si>
  <si>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</si>
  <si>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</si>
  <si>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</si>
  <si>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</si>
  <si>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</si>
  <si>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</si>
  <si>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</si>
  <si>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</si>
  <si>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</si>
  <si>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</si>
  <si>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</si>
  <si>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</si>
  <si>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</si>
  <si>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</si>
  <si>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</si>
  <si>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</si>
  <si>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</si>
  <si>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</si>
  <si>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</si>
  <si>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</si>
  <si>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</si>
  <si>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</si>
  <si>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</si>
  <si>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</si>
  <si>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</si>
  <si>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</si>
  <si>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</si>
  <si>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</si>
  <si>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</si>
  <si>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</si>
  <si>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</si>
  <si>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</si>
  <si>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</si>
  <si>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</si>
  <si>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</si>
  <si>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</si>
  <si>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</si>
  <si>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</si>
  <si>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</si>
  <si>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</si>
  <si>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</si>
  <si>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</si>
  <si>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</si>
  <si>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</si>
  <si>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</si>
  <si>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</si>
  <si>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</si>
  <si>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</si>
  <si>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</si>
  <si>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</si>
  <si>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</si>
  <si>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</si>
  <si>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</si>
  <si>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</si>
  <si>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</si>
  <si>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</si>
  <si>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</si>
  <si>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</si>
  <si>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</si>
  <si>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</si>
  <si>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</si>
  <si>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</si>
  <si>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</si>
  <si>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</si>
  <si>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</si>
  <si>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</si>
  <si>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</si>
  <si>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</si>
  <si>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</si>
  <si>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</si>
  <si>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</si>
  <si>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</si>
  <si>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</si>
  <si>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</si>
  <si>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</si>
  <si>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</si>
  <si>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</si>
  <si>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</si>
  <si>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</si>
  <si>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</si>
  <si>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</si>
  <si>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</si>
  <si>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</si>
  <si>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</si>
  <si>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</si>
  <si>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</si>
  <si>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</si>
  <si>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</si>
  <si>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</si>
  <si>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</si>
  <si>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</si>
  <si>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</si>
  <si>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</si>
  <si>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</si>
  <si>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</si>
  <si>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</si>
  <si>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</si>
  <si>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</si>
  <si>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</si>
  <si>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</si>
  <si>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</si>
  <si>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</si>
  <si>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</si>
  <si>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</si>
  <si>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</si>
  <si>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</si>
  <si>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</si>
  <si>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</si>
  <si>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</si>
  <si>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</si>
  <si>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</si>
  <si>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</si>
  <si>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</si>
  <si>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</si>
  <si>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</si>
  <si>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</si>
  <si>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</si>
  <si>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</si>
  <si>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</si>
  <si>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</si>
  <si>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</si>
  <si>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</si>
  <si>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</si>
  <si>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</si>
  <si>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</si>
  <si>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</si>
  <si>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</si>
  <si>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</si>
  <si>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</si>
  <si>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</si>
  <si>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</si>
  <si>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</si>
  <si>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</si>
  <si>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</si>
  <si>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</si>
  <si>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</si>
  <si>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</si>
  <si>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</si>
  <si>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</si>
  <si>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</si>
  <si>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</si>
  <si>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</si>
  <si>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</si>
  <si>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</si>
  <si>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</si>
  <si>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</si>
  <si>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</si>
  <si>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</si>
  <si>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</si>
  <si>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</si>
  <si>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</si>
  <si>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</si>
  <si>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</si>
  <si>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</si>
  <si>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</si>
  <si>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</si>
  <si>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</si>
  <si>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</si>
  <si>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</si>
  <si>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</si>
  <si>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</si>
  <si>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</si>
  <si>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</si>
  <si>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</si>
  <si>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</si>
  <si>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</si>
  <si>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</si>
  <si>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</si>
  <si>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</si>
  <si>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</si>
  <si>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</si>
  <si>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</si>
  <si>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</si>
  <si>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</si>
  <si>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</si>
  <si>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</si>
  <si>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</si>
  <si>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</si>
  <si>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</si>
  <si>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</si>
  <si>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</si>
  <si>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</si>
  <si>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</si>
  <si>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</si>
  <si>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</si>
  <si>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</si>
  <si>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</si>
  <si>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</si>
  <si>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</si>
  <si>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</si>
  <si>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</si>
  <si>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</si>
  <si>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</si>
  <si>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</si>
  <si>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</si>
  <si>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</si>
  <si>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</si>
  <si>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</si>
  <si>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</si>
  <si>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</si>
  <si>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</si>
  <si>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</si>
  <si>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</si>
  <si>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</si>
  <si>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</si>
  <si>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</si>
  <si>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</si>
  <si>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</si>
  <si>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</si>
  <si>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</si>
  <si>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</si>
  <si>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</si>
  <si>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</si>
  <si>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</si>
  <si>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</si>
  <si>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</si>
  <si>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</si>
  <si>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</si>
  <si>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</si>
  <si>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</si>
  <si>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</si>
  <si>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</si>
  <si>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</si>
  <si>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</si>
  <si>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</si>
  <si>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</si>
  <si>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</si>
  <si>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</si>
  <si>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</si>
  <si>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</si>
  <si>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</si>
  <si>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</si>
  <si>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</si>
  <si>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</si>
  <si>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</si>
  <si>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</si>
  <si>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</si>
  <si>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</si>
  <si>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</si>
  <si>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</si>
  <si>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</si>
  <si>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</si>
  <si>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</si>
  <si>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</si>
  <si>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</si>
  <si>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</si>
  <si>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</si>
  <si>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</si>
  <si>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</si>
  <si>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</si>
  <si>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</si>
  <si>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</si>
  <si>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</si>
  <si>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</si>
  <si>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</si>
  <si>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</si>
  <si>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</si>
  <si>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</si>
  <si>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</si>
  <si>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</si>
  <si>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</si>
  <si>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</si>
  <si>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</si>
  <si>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</si>
  <si>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</si>
  <si>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</si>
  <si>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</si>
  <si>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</si>
  <si>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</si>
  <si>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</si>
  <si>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</si>
  <si>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</si>
  <si>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</si>
  <si>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</si>
  <si>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</si>
  <si>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</si>
  <si>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</si>
  <si>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</si>
  <si>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</si>
  <si>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</si>
  <si>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</si>
  <si>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</si>
  <si>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</si>
  <si>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</si>
  <si>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</si>
  <si>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</si>
  <si>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</si>
  <si>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</si>
  <si>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</si>
  <si>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</si>
  <si>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</si>
  <si>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</si>
  <si>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</si>
  <si>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</si>
  <si>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</si>
  <si>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</si>
  <si>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</si>
  <si>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</si>
  <si>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</si>
  <si>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</si>
  <si>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</si>
  <si>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</si>
  <si>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</si>
  <si>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</si>
  <si>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</si>
  <si>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</si>
  <si>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</si>
  <si>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</si>
  <si>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</si>
  <si>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</si>
  <si>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</si>
  <si>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</si>
  <si>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</si>
  <si>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</si>
  <si>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</si>
  <si>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</si>
  <si>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</si>
  <si>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</si>
  <si>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</si>
  <si>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</si>
  <si>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</si>
  <si>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</si>
  <si>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</si>
  <si>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</si>
  <si>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</si>
  <si>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</si>
  <si>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</si>
  <si>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</si>
  <si>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</si>
  <si>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</si>
  <si>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</si>
  <si>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</si>
  <si>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</si>
  <si>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</si>
  <si>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</si>
  <si>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</si>
  <si>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</si>
  <si>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</si>
  <si>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</si>
  <si>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</si>
  <si>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</si>
  <si>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</si>
  <si>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</si>
  <si>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</si>
  <si>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</si>
  <si>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</si>
  <si>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</si>
  <si>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</si>
  <si>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</si>
  <si>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</si>
  <si>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</si>
  <si>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</si>
  <si>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</si>
  <si>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</si>
  <si>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</si>
  <si>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</si>
  <si>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</si>
  <si>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</si>
  <si>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</si>
  <si>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</si>
  <si>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</si>
  <si>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</si>
  <si>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</si>
  <si>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</si>
  <si>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</si>
  <si>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</si>
  <si>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</si>
  <si>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</si>
  <si>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</si>
  <si>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</si>
  <si>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</si>
  <si>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</si>
  <si>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</si>
  <si>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</si>
  <si>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</si>
  <si>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</si>
  <si>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</si>
  <si>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</si>
  <si>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</si>
  <si>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</si>
  <si>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</si>
  <si>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</si>
  <si>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</si>
  <si>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</si>
  <si>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</si>
  <si>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</si>
  <si>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</si>
  <si>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</si>
  <si>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</si>
  <si>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</si>
  <si>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</si>
  <si>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</si>
  <si>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</si>
  <si>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</si>
  <si>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</si>
  <si>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</si>
  <si>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</si>
  <si>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</si>
  <si>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</si>
  <si>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</si>
  <si>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</si>
  <si>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</si>
  <si>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</si>
  <si>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</si>
  <si>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</si>
  <si>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</si>
  <si>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</si>
  <si>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</si>
  <si>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</si>
  <si>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</si>
  <si>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</si>
  <si>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</si>
  <si>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</si>
  <si>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</si>
  <si>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</si>
  <si>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</si>
  <si>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</si>
  <si>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</si>
  <si>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</si>
  <si>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</si>
  <si>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</si>
  <si>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</si>
  <si>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</si>
  <si>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</si>
  <si>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</si>
  <si>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</si>
  <si>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</si>
  <si>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</si>
  <si>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</si>
  <si>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</si>
  <si>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</si>
  <si>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</si>
  <si>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</si>
  <si>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</si>
  <si>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</si>
  <si>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</si>
  <si>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</si>
  <si>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</si>
  <si>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</si>
  <si>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</si>
  <si>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</si>
  <si>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</si>
  <si>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</si>
  <si>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</si>
  <si>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</si>
  <si>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</si>
  <si>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</si>
  <si>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</si>
  <si>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</si>
  <si>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</si>
  <si>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</si>
  <si>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</si>
  <si>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</si>
  <si>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</si>
  <si>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</si>
  <si>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</si>
  <si>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</si>
  <si>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</si>
  <si>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</si>
  <si>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</si>
  <si>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</si>
  <si>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</si>
  <si>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</si>
  <si>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</si>
  <si>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</si>
  <si>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</si>
  <si>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</si>
  <si>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</si>
  <si>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</si>
  <si>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</si>
  <si>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</si>
  <si>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</si>
  <si>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</si>
  <si>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</si>
  <si>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</si>
  <si>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</si>
  <si>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</si>
  <si>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</si>
  <si>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</si>
  <si>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</si>
  <si>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</si>
  <si>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</si>
  <si>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</si>
  <si>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</si>
  <si>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</si>
  <si>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</si>
  <si>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</si>
  <si>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</si>
  <si>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</si>
  <si>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</si>
  <si>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</si>
  <si>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</si>
  <si>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</si>
  <si>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</si>
  <si>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</si>
  <si>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</si>
  <si>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</si>
  <si>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</si>
  <si>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</si>
  <si>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</si>
  <si>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</si>
  <si>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</si>
  <si>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</si>
  <si>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</si>
  <si>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</si>
  <si>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</si>
  <si>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</si>
  <si>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</si>
  <si>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</si>
  <si>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</si>
  <si>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</si>
  <si>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</si>
  <si>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</si>
  <si>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</si>
  <si>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</si>
  <si>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</si>
  <si>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</si>
  <si>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</si>
  <si>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</si>
  <si>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</si>
  <si>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</si>
  <si>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</si>
  <si>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</si>
  <si>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</si>
  <si>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</si>
  <si>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</si>
  <si>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</si>
  <si>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</si>
  <si>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</si>
  <si>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</si>
  <si>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</si>
  <si>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</si>
  <si>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</si>
  <si>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</si>
  <si>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</si>
  <si>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</si>
  <si>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</si>
  <si>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</si>
  <si>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</si>
  <si>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</si>
  <si>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</si>
  <si>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</si>
  <si>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</si>
  <si>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</si>
  <si>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</si>
  <si>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</si>
  <si>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</si>
  <si>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</si>
  <si>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</si>
  <si>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</si>
  <si>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</si>
  <si>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</si>
  <si>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</si>
  <si>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</si>
  <si>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</si>
  <si>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</si>
  <si>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</si>
  <si>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</si>
  <si>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</si>
  <si>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</si>
  <si>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</si>
  <si>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</si>
  <si>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</si>
  <si>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</si>
  <si>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</si>
  <si>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</si>
  <si>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</si>
  <si>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</si>
  <si>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</si>
  <si>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</si>
  <si>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</si>
  <si>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</si>
  <si>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</si>
  <si>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</si>
  <si>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</si>
  <si>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</si>
  <si>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</si>
  <si>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</si>
  <si>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</si>
  <si>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</si>
  <si>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</si>
  <si>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</si>
  <si>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</si>
  <si>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</si>
  <si>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</si>
  <si>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</si>
  <si>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</si>
  <si>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</si>
  <si>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</si>
  <si>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</si>
  <si>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</si>
  <si>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</si>
  <si>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</si>
  <si>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</si>
  <si>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</si>
  <si>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</si>
  <si>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</si>
  <si>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</si>
  <si>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</si>
  <si>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</si>
  <si>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</si>
  <si>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</si>
  <si>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</si>
  <si>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</si>
  <si>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</si>
  <si>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</si>
  <si>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</si>
  <si>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</si>
  <si>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</si>
  <si>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</si>
  <si>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</si>
  <si>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</si>
  <si>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</si>
  <si>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</si>
  <si>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</si>
  <si>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</si>
  <si>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</si>
  <si>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</si>
  <si>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</si>
  <si>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</si>
  <si>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</si>
  <si>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</si>
  <si>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</si>
  <si>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</si>
  <si>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</si>
  <si>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</si>
  <si>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</si>
  <si>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</si>
  <si>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</si>
  <si>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</si>
  <si>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</si>
  <si>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</si>
  <si>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</si>
  <si>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</si>
  <si>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</si>
  <si>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</si>
  <si>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</si>
  <si>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</si>
  <si>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</si>
  <si>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</si>
  <si>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</si>
  <si>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</si>
  <si>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</si>
  <si>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</si>
  <si>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</si>
  <si>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</si>
  <si>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</si>
  <si>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</si>
  <si>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</si>
  <si>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</si>
  <si>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</si>
  <si>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</si>
  <si>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</si>
  <si>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</si>
  <si>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</si>
  <si>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</si>
  <si>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</si>
  <si>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</si>
  <si>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</si>
  <si>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</si>
  <si>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</si>
  <si>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</si>
  <si>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</si>
  <si>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</si>
  <si>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</si>
  <si>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</si>
  <si>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</si>
  <si>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</si>
  <si>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</si>
  <si>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</si>
  <si>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</si>
  <si>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</si>
  <si>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</si>
  <si>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</si>
  <si>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</si>
  <si>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</si>
  <si>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</si>
  <si>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</si>
  <si>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</si>
  <si>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</si>
  <si>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</si>
  <si>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</si>
  <si>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</si>
  <si>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</si>
  <si>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</si>
  <si>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</si>
  <si>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</si>
  <si>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</si>
  <si>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</si>
  <si>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</si>
  <si>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</si>
  <si>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</si>
  <si>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</si>
  <si>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</si>
  <si>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</si>
  <si>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</si>
  <si>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</si>
  <si>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</si>
  <si>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</si>
  <si>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</si>
  <si>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</si>
  <si>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</si>
  <si>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</si>
  <si>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</si>
  <si>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</si>
  <si>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</si>
  <si>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</si>
  <si>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</si>
  <si>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</si>
  <si>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</si>
  <si>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</si>
  <si>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</si>
  <si>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</si>
  <si>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</si>
  <si>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</si>
  <si>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</si>
  <si>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</si>
  <si>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</si>
  <si>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</si>
  <si>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</si>
  <si>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</si>
  <si>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</si>
  <si>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</si>
  <si>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</si>
  <si>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</si>
  <si>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</si>
  <si>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</si>
  <si>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</si>
  <si>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</si>
  <si>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</si>
  <si>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</si>
  <si>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</si>
  <si>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</si>
  <si>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</si>
  <si>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</si>
  <si>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</si>
  <si>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</si>
  <si>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</si>
  <si>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</si>
  <si>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</si>
  <si>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</si>
  <si>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</si>
  <si>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</si>
  <si>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</si>
  <si>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</si>
  <si>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</si>
  <si>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</si>
  <si>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</si>
  <si>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</si>
  <si>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</si>
  <si>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</si>
  <si>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</si>
  <si>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</si>
  <si>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</si>
  <si>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</si>
  <si>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</si>
  <si>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</si>
  <si>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</si>
  <si>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</si>
  <si>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</si>
  <si>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</si>
  <si>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</si>
  <si>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</si>
  <si>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</si>
  <si>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</si>
  <si>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</si>
  <si>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</si>
  <si>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</si>
  <si>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</si>
  <si>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</si>
  <si>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</si>
  <si>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</si>
  <si>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</si>
  <si>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</si>
  <si>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</si>
  <si>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</si>
  <si>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</si>
  <si>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</si>
  <si>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</si>
  <si>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</si>
  <si>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</si>
  <si>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</si>
  <si>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</si>
  <si>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</si>
  <si>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</si>
  <si>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</si>
  <si>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</si>
  <si>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</si>
  <si>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</si>
  <si>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</si>
  <si>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</si>
  <si>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</si>
  <si>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</si>
  <si>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</si>
  <si>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</si>
  <si>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</si>
  <si>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</si>
  <si>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</si>
  <si>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</si>
  <si>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</si>
  <si>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</si>
  <si>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</si>
  <si>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</si>
  <si>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</si>
  <si>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</si>
  <si>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</si>
  <si>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</si>
  <si>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</si>
  <si>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</si>
  <si>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</si>
  <si>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</si>
  <si>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</si>
  <si>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</si>
  <si>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</si>
  <si>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</si>
  <si>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</si>
  <si>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</si>
  <si>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</si>
  <si>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</si>
  <si>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</si>
  <si>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</si>
  <si>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</si>
  <si>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</si>
  <si>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</si>
  <si>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</si>
  <si>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</si>
  <si>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</si>
  <si>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</si>
  <si>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</si>
  <si>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</si>
  <si>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</si>
  <si>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</si>
  <si>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</si>
  <si>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</si>
  <si>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</si>
  <si>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</si>
  <si>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</si>
  <si>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</si>
  <si>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</si>
  <si>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</si>
  <si>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</si>
  <si>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</si>
  <si>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</si>
  <si>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</si>
  <si>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</si>
  <si>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</si>
  <si>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</si>
  <si>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</si>
  <si>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</si>
  <si>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</si>
  <si>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</si>
  <si>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</si>
  <si>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</si>
  <si>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</si>
  <si>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</si>
  <si>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</si>
  <si>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</si>
  <si>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</si>
  <si>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</si>
  <si>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</si>
  <si>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</si>
  <si>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</si>
  <si>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</si>
  <si>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</si>
  <si>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</si>
  <si>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</si>
  <si>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</si>
  <si>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</si>
  <si>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</si>
  <si>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</si>
  <si>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</si>
  <si>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</si>
  <si>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</si>
  <si>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</si>
  <si>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</si>
  <si>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</si>
  <si>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</si>
  <si>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</si>
  <si>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</si>
  <si>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</si>
  <si>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</si>
  <si>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</si>
  <si>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</si>
  <si>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</si>
  <si>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</si>
  <si>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</si>
  <si>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</si>
  <si>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</si>
  <si>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</si>
  <si>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</si>
  <si>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</si>
  <si>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</si>
  <si>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</si>
  <si>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</si>
  <si>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</si>
  <si>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</si>
  <si>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</si>
  <si>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</si>
  <si>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</si>
  <si>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</si>
  <si>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</si>
  <si>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</si>
  <si>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</si>
  <si>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</si>
  <si>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</si>
  <si>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</si>
  <si>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</si>
  <si>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</si>
  <si>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</si>
  <si>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</si>
  <si>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</si>
  <si>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</si>
  <si>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</si>
  <si>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</si>
  <si>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</si>
  <si>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</si>
  <si>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</si>
  <si>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</si>
  <si>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</si>
  <si>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</si>
  <si>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</si>
  <si>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</si>
  <si>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</si>
  <si>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</si>
  <si>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</si>
  <si>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</si>
  <si>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</si>
  <si>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</si>
  <si>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</si>
  <si>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</si>
  <si>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</si>
  <si>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</si>
  <si>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</si>
  <si>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</si>
  <si>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</si>
  <si>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</si>
  <si>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</si>
  <si>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</si>
  <si>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</si>
  <si>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</si>
  <si>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</si>
  <si>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</si>
  <si>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</si>
  <si>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</si>
  <si>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</si>
  <si>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</si>
  <si>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</si>
  <si>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</si>
  <si>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</si>
  <si>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</si>
  <si>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</si>
  <si>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</si>
  <si>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</si>
  <si>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</si>
  <si>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</si>
  <si>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</si>
  <si>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</si>
  <si>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</si>
  <si>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</si>
  <si>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</si>
  <si>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</si>
  <si>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</si>
  <si>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</si>
  <si>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</si>
  <si>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</si>
  <si>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</si>
  <si>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</si>
  <si>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</si>
  <si>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</si>
  <si>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</si>
  <si>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</si>
  <si>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</si>
  <si>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</si>
  <si>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</si>
  <si>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</si>
  <si>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</si>
  <si>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</si>
  <si>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</si>
  <si>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</si>
  <si>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</si>
  <si>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</si>
  <si>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</si>
  <si>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</si>
  <si>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</si>
  <si>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</si>
  <si>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</si>
  <si>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</si>
  <si>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</si>
  <si>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</si>
  <si>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</si>
  <si>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</si>
  <si>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</si>
  <si>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</si>
  <si>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</si>
  <si>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</si>
  <si>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</si>
  <si>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</si>
  <si>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</si>
  <si>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</si>
  <si>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</si>
  <si>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</si>
  <si>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</si>
  <si>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</si>
  <si>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</si>
  <si>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</si>
  <si>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</si>
  <si>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</si>
  <si>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</si>
  <si>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</si>
  <si>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</si>
  <si>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</si>
  <si>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</si>
  <si>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</si>
  <si>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</si>
  <si>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</si>
  <si>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</si>
  <si>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</si>
  <si>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</si>
  <si>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</si>
  <si>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</si>
  <si>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</si>
  <si>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</si>
  <si>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</si>
  <si>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</si>
  <si>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</si>
  <si>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</si>
  <si>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</si>
  <si>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</si>
  <si>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</si>
  <si>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</si>
  <si>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</si>
  <si>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</si>
  <si>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</si>
  <si>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</si>
  <si>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</si>
  <si>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</si>
  <si>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</si>
  <si>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</si>
  <si>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</si>
  <si>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</si>
  <si>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</si>
  <si>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</si>
  <si>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</si>
  <si>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</si>
  <si>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</si>
  <si>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</si>
  <si>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</si>
  <si>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</si>
  <si>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</si>
  <si>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</si>
  <si>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</si>
  <si>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</si>
  <si>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</si>
  <si>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</si>
  <si>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</si>
  <si>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</si>
  <si>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</si>
  <si>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</si>
  <si>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</si>
  <si>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</si>
  <si>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</si>
  <si>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</si>
  <si>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</si>
  <si>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</si>
  <si>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</si>
  <si>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</si>
  <si>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</si>
  <si>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</si>
  <si>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</si>
  <si>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</si>
  <si>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</si>
  <si>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</si>
  <si>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</si>
  <si>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</si>
  <si>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</si>
  <si>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</si>
  <si>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</si>
  <si>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</si>
  <si>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</si>
  <si>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</si>
  <si>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</si>
  <si>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</si>
  <si>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</si>
  <si>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</si>
  <si>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</si>
  <si>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</si>
  <si>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</si>
  <si>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</si>
  <si>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</si>
  <si>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</si>
  <si>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</si>
  <si>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</si>
  <si>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</si>
  <si>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</si>
  <si>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</si>
  <si>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</si>
  <si>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</si>
  <si>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</si>
  <si>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</si>
  <si>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</si>
  <si>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</si>
  <si>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</si>
  <si>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</si>
  <si>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</si>
  <si>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</si>
  <si>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</si>
  <si>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</si>
  <si>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</si>
  <si>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</si>
  <si>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</si>
  <si>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</si>
  <si>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</si>
  <si>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</si>
  <si>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</si>
  <si>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</si>
  <si>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</si>
  <si>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</si>
  <si>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</si>
  <si>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</si>
  <si>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</si>
  <si>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</si>
  <si>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</si>
  <si>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</si>
  <si>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</si>
  <si>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</si>
  <si>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</si>
  <si>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</si>
  <si>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</si>
  <si>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</si>
  <si>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</si>
  <si>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</si>
  <si>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</si>
  <si>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</si>
  <si>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</si>
  <si>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</si>
  <si>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</si>
  <si>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</si>
  <si>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</si>
  <si>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</si>
  <si>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</si>
  <si>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</si>
  <si>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</si>
  <si>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</si>
  <si>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</si>
  <si>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</si>
  <si>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</si>
  <si>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</si>
  <si>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</si>
  <si>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</si>
  <si>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</si>
  <si>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</si>
  <si>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</si>
  <si>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</si>
  <si>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</si>
  <si>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</si>
  <si>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</si>
  <si>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</si>
  <si>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</si>
  <si>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</si>
  <si>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</si>
  <si>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</si>
  <si>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</si>
  <si>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</si>
  <si>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</si>
  <si>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</si>
  <si>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</si>
  <si>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</si>
  <si>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</si>
  <si>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</si>
  <si>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</si>
  <si>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</si>
  <si>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</si>
  <si>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</si>
  <si>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</si>
  <si>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</si>
  <si>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</si>
  <si>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</si>
  <si>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</si>
  <si>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</si>
  <si>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</si>
  <si>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</si>
  <si>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</si>
  <si>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</si>
  <si>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</si>
  <si>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</si>
  <si>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</si>
  <si>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</si>
  <si>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</si>
  <si>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</si>
  <si>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</si>
  <si>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</si>
  <si>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</si>
  <si>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</si>
  <si>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</si>
  <si>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</si>
  <si>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</si>
  <si>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</si>
  <si>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</si>
  <si>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</si>
  <si>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</si>
  <si>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</si>
  <si>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</si>
  <si>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</si>
  <si>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</si>
  <si>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</si>
  <si>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</si>
  <si>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</si>
  <si>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</si>
  <si>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</si>
  <si>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</si>
  <si>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</si>
  <si>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</si>
  <si>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</si>
  <si>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</si>
  <si>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</si>
  <si>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</si>
  <si>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</si>
  <si>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</si>
  <si>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</si>
  <si>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</si>
  <si>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</si>
  <si>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</si>
  <si>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</si>
  <si>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</si>
  <si>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</si>
  <si>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</si>
  <si>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</si>
  <si>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</si>
  <si>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</si>
  <si>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</si>
  <si>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</si>
  <si>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</si>
  <si>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</si>
  <si>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</si>
  <si>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</si>
  <si>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</si>
  <si>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</si>
  <si>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</si>
  <si>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</si>
  <si>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</si>
  <si>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</si>
  <si>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</si>
  <si>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</si>
  <si>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</si>
  <si>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</si>
  <si>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</si>
  <si>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</si>
  <si>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</si>
  <si>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</si>
  <si>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</si>
  <si>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</si>
  <si>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</si>
  <si>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</si>
  <si>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</si>
  <si>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</si>
  <si>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</si>
  <si>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</si>
  <si>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</si>
  <si>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</si>
  <si>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</si>
  <si>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</si>
  <si>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</si>
  <si>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</si>
  <si>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</si>
  <si>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</si>
  <si>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</si>
  <si>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</si>
  <si>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</si>
  <si>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</si>
  <si>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</si>
  <si>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</si>
  <si>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</si>
  <si>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</si>
  <si>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</si>
  <si>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</si>
  <si>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</si>
  <si>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</si>
  <si>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PCM-20251108-00001789</t>
  </si>
  <si>
    <t>Site have access night issue site located at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</si>
  <si>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</si>
  <si>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</si>
  <si>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</si>
  <si>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</si>
  <si>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</si>
  <si>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</si>
  <si>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</si>
  <si>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</si>
  <si>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</si>
  <si>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</si>
  <si>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</si>
  <si>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</si>
  <si>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</si>
  <si>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</si>
  <si>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</si>
  <si>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</si>
  <si>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</si>
  <si>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</si>
  <si>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</si>
  <si>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</si>
  <si>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</si>
  <si>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</si>
  <si>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</si>
  <si>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</si>
  <si>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</si>
  <si>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</si>
  <si>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</si>
  <si>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</si>
  <si>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</si>
  <si>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</si>
  <si>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</si>
  <si>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</si>
  <si>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</si>
  <si>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</si>
  <si>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</si>
  <si>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</si>
  <si>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</si>
  <si>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</si>
  <si>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</si>
  <si>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</si>
  <si>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</si>
  <si>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</si>
  <si>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</si>
  <si>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</si>
  <si>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</si>
  <si>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</si>
  <si>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</si>
  <si>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</si>
  <si>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</si>
  <si>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</si>
  <si>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</si>
  <si>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</si>
  <si>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</si>
  <si>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</si>
  <si>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</si>
  <si>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</si>
  <si>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</si>
  <si>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</si>
  <si>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</si>
  <si>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</si>
  <si>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</si>
  <si>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</si>
  <si>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</si>
  <si>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</si>
  <si>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</si>
  <si>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</si>
  <si>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</si>
  <si>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</si>
  <si>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</si>
  <si>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</si>
  <si>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</si>
  <si>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</si>
  <si>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</si>
  <si>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</si>
  <si>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</si>
  <si>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</si>
  <si>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</si>
  <si>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</si>
  <si>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</si>
  <si>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</si>
  <si>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</si>
  <si>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</si>
  <si>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PCM-20251108-00001749</t>
  </si>
  <si>
    <t>ETA 15 km</t>
  </si>
  <si>
    <t xml:space="preserve"> </t>
  </si>
  <si>
    <t xml:space="preserve"> PCM-20250215-00000830 </t>
  </si>
  <si>
    <t>LTE site still down and  site located in aramco area access issue need special permission</t>
  </si>
  <si>
    <t>PCM-20251108-00001745</t>
  </si>
  <si>
    <t>ETA 20 mins</t>
  </si>
  <si>
    <t>jed0337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</si>
  <si>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</si>
  <si>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</si>
  <si>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</si>
  <si>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</si>
  <si>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</si>
  <si>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</si>
  <si>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</si>
  <si>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</si>
  <si>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PCM-20251108-00001716</t>
  </si>
  <si>
    <t>ETA 110 mins</t>
  </si>
  <si>
    <t>PCM-20251108-00001795</t>
  </si>
  <si>
    <t xml:space="preserve">Critical </t>
  </si>
  <si>
    <t xml:space="preserve">ETA 15 mins </t>
  </si>
  <si>
    <t>PCM-20251108-00001803</t>
  </si>
  <si>
    <t xml:space="preserve"> access at night time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</si>
</sst>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9" fillId="7"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7" dataDxfId="156" headerRowBorderDxfId="154" tableBorderDxfId="155" totalsRowBorderDxfId="153">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7" totalsRowShown="0" headerRowDxfId="15" dataDxfId="14" headerRowBorderDxfId="12" tableBorderDxfId="13">
  <autoFilter ref="A1:L1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306.88814733796607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20362</v>
      </c>
      <c r="E3" s="63" t="s">
        <v>39021</v>
      </c>
      <c r="F3" s="111">
        <v>45969.811932870369</v>
      </c>
      <c r="G3" s="112">
        <f t="shared" ca="1" si="0"/>
        <v>2.4640393523441162E-2</v>
      </c>
      <c r="H3" s="111">
        <v>45969.807638888888</v>
      </c>
      <c r="I3" s="109" t="str">
        <f>IFERROR(VLOOKUP(D3,DB!A:F,6,0),"")</f>
        <v>Generator-SG</v>
      </c>
      <c r="J3" s="109" t="str">
        <f>IFERROR(VLOOKUP(D3,DB!A:G,7,0),"")</f>
        <v>Vandalized</v>
      </c>
      <c r="K3" s="151" t="s">
        <v>39024</v>
      </c>
      <c r="L3" s="114" t="str">
        <f>IFERROR(VLOOKUP(D3,DB!A:I,9,0),"")</f>
        <v>Latis</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45969.836573263892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45969.836573263892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45969.836573263892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45969.836573263892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45969.836573263892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45969.836573263892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45969.836573263892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45969.836573263892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45969.836573263892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45969.836573263892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45969.836573263892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45969.836573263892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45969.836573263892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45969.836573263892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45969.836573263892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45969.836573263892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45969.836573263892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45969.836573263892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45969.836573263892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45969.836573263892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45969.836573263892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45969.836573263892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45969.836573263892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45969.836573263892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45969.836573263892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45969.836573263892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45969.836573263892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45969.836573263892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45969.836573263892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45969.836573263892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45969.836573263892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45969.836573263892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45969.836573263892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45969.836573263892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45969.836573263892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45969.836573263892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45969.836573263892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45969.836573263892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45969.836573263892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45969.836573263892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45969.836573263892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45969.836573263892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45969.836573263892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45969.836573263892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45969.836573263892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45969.836573263892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45969.836573263892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45969.836573263892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45969.836573263892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45969.836573263892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45969.836573263892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45969.836573263892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45969.836573263892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45969.836573263892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45969.836573263892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45969.836573263892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45969.836573263892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45969.836573263892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45969.836573263892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45969.836573263892</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45969.836573263892</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45969.836573263892</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45969.836573263892</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45969.836573263892</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45969.836573263892</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45969.836573263892</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D87B9F7E-3B8F-4C5C-B000-C5B4E2A4F972}"/>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4" ca="1" si="0">IFERROR(NOW()-F3,"-")</f>
        <v>144.83673530093074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27235</v>
      </c>
      <c r="E4" s="103" t="s">
        <v>39021</v>
      </c>
      <c r="F4" s="104">
        <v>45969.790868055556</v>
      </c>
      <c r="G4" s="105">
        <f t="shared" ca="1" si="0"/>
        <v>4.5705208336585201E-2</v>
      </c>
      <c r="H4" s="104">
        <v>45969.77443287037</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45969.836573263892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45969.836573263892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45969.836573263892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45969.836573263892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9"/>
      <c r="E9" s="103"/>
      <c r="F9" s="104"/>
      <c r="G9" s="105">
        <f t="shared" ca="1" si="0"/>
        <v>45969.836573263892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45969.836573263892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45969.836573263892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45969.836573263892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45969.836573263892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45969.836573263892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45969.836573263892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45969.836573263892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45969.836573263892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45969.836573263892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45969.836573263892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45969.836573263892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45969.836573263892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45969.836573263892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45969.836573263892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45969.836573263892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1">IFERROR(NOW()-F25,"-")</f>
        <v>45969.836573263892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45969.836573263892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45969.836573263892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45969.836573263892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45969.836573263892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45969.836573263892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45969.836573263892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45969.836573263892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45969.836573263892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45969.836573263892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45969.836573263892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45969.836573263892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45969.836573263892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45969.836573263892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45969.836573263892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45969.836573263892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45969.836573263892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45969.836573263892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45969.836573263892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45969.836573263892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45969.836573263892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45969.836573263892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45969.836573263892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45969.836573263892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45969.836573263892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45969.836573263892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45969.836573263892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45969.836573263892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45969.836573263892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45969.836573263892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45969.836573263892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45969.836573263892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ref="G57:G88" ca="1" si="2">IFERROR(NOW()-F57,"-")</f>
        <v>45969.836573263892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45969.836573263892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45969.836573263892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45969.836573263892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45969.836573263892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45969.836573263892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27"/>
      <c r="B63" s="128" t="str">
        <f>IFERROR(VLOOKUP(D63,DB!A:K,11,0),"")</f>
        <v/>
      </c>
      <c r="C63" s="128"/>
      <c r="D63" s="128"/>
      <c r="E63" s="129"/>
      <c r="F63" s="130"/>
      <c r="G63" s="131">
        <f t="shared" ca="1" si="2"/>
        <v>45969.836573263892</v>
      </c>
      <c r="H63" s="130"/>
      <c r="I63" s="128" t="str">
        <f>IFERROR(VLOOKUP(D63,DB!A:F,6,0),"")</f>
        <v/>
      </c>
      <c r="J63" s="128" t="str">
        <f>IFERROR(VLOOKUP(D63,DB!A:G,7,0),"")</f>
        <v/>
      </c>
      <c r="K63" s="132"/>
      <c r="L63" s="128" t="str">
        <f>IFERROR(VLOOKUP(D63,DB!A:I,9,0),"")</f>
        <v/>
      </c>
      <c r="M63" s="128"/>
      <c r="N63" s="128"/>
      <c r="O63" s="128"/>
      <c r="P63" s="128"/>
      <c r="Q63" s="128"/>
      <c r="R63" s="128"/>
      <c r="S63" s="128"/>
      <c r="T63" s="128"/>
      <c r="U63" s="128"/>
      <c r="V63" s="128"/>
      <c r="W63" s="128"/>
      <c r="X63" s="128"/>
      <c r="Y63" s="128"/>
      <c r="Z63" s="128"/>
      <c r="AA63" s="128"/>
      <c r="AB63" s="128"/>
      <c r="AC63" s="128"/>
      <c r="AD63" s="128"/>
      <c r="AE63" s="128"/>
      <c r="AF63" s="128"/>
      <c r="AG63" s="128"/>
      <c r="AH63" s="128"/>
      <c r="AI63" s="128"/>
      <c r="AJ63" s="128"/>
      <c r="AK63" s="128"/>
      <c r="AL63" s="128"/>
      <c r="AM63" s="128"/>
      <c r="AN63" s="128"/>
      <c r="AO63" s="128"/>
      <c r="AP63" s="128"/>
      <c r="AQ63" s="128"/>
      <c r="AR63" s="128"/>
      <c r="AS63" s="128"/>
      <c r="AT63" s="128"/>
      <c r="AU63" s="128"/>
      <c r="AV63" s="128"/>
      <c r="AW63" s="128"/>
      <c r="AX63" s="128"/>
      <c r="AY63" s="128"/>
      <c r="AZ63" s="128"/>
      <c r="BA63" s="128"/>
      <c r="BB63" s="128"/>
      <c r="BC63" s="128"/>
      <c r="BD63" s="128"/>
      <c r="BE63" s="128"/>
      <c r="BF63" s="128"/>
      <c r="BG63" s="128"/>
      <c r="BH63" s="128"/>
      <c r="BI63" s="128"/>
      <c r="BJ63" s="128"/>
      <c r="BK63" s="128"/>
      <c r="BL63" s="128"/>
      <c r="BM63" s="128"/>
      <c r="BN63" s="128"/>
      <c r="BO63" s="128"/>
      <c r="BP63" s="128"/>
      <c r="BQ63" s="128"/>
      <c r="BR63" s="128"/>
      <c r="BS63" s="128"/>
      <c r="BT63" s="128"/>
      <c r="BU63" s="128"/>
      <c r="BV63" s="128"/>
      <c r="BW63" s="128"/>
      <c r="BX63" s="128"/>
      <c r="BY63" s="128"/>
      <c r="BZ63" s="128"/>
      <c r="CA63" s="128"/>
      <c r="CB63" s="128"/>
      <c r="CC63" s="128"/>
      <c r="CD63" s="128"/>
      <c r="CE63" s="128"/>
      <c r="CF63" s="128"/>
      <c r="CG63" s="128"/>
      <c r="CH63" s="128"/>
      <c r="CI63" s="128"/>
      <c r="CJ63" s="133"/>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tabSelected="1" workbookViewId="0">
      <selection activeCell="I16" sqref="I1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45969.836573263892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45969.836573263892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45969.836573263892</v>
      </c>
      <c r="H4" s="22" t="s">
        <v>39109</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45969.836573263892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45969.836573263892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45969.836573263892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45969.836573263892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45969.836573263892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45969.836573263892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45969.836573263892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45969.836573263892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45969.836573263892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45969.836573263892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45969.836573263892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45969.836573263892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45969.836573263892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45969.836573263892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45969.836573263892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45969.836573263892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45969.836573263892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45969.836573263892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45969.836573263892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45969.836573263892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45969.836573263892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45969.836573263892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45969.836573263892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45969.836573263892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45969.836573263892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45969.836573263892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45969.836573263892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45969.836573263892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45969.836573263892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45969.836573263892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45969.836573263892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45969.836573263892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45969.836573263892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45969.836573263892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45969.836573263892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45969.836573263892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45969.836573263892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45969.836573263892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45969.836573263892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45969.836573263892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45969.836573263892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45969.836573263892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45969.836573263892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45969.836573263892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45969.836573263892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45969.836573263892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45969.836573263892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45969.836573263892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45969.836573263892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45969.836573263892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45969.836573263892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45969.836573263892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45969.836573263892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45969.836573263892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45969.836573263892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45969.836573263892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45969.836573263892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45969.836573263892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45969.836573263892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45969.836573263892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45969.836573263892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45969.836573263892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45969.836573263892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45969.836573263892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45969.836573263892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45969.836573263892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45969.836573263892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45969.836573263892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45969.836573263892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45969.836573263892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45969.836573263892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45969.836573263892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45969.836573263892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45969.836573263892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45969.836573263892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45969.836573263892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45969.836573263892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45969.836573263892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45969.836573263892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45969.836573263892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45969.836573263892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45969.836573263892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45969.836573263892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45969.836573263892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45969.836573263892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45969.836573263892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45969.836573263892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45969.836573263892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45969.836573263892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45969.836573263892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45969.836573263892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45969.836573263892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45969.836573263892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45969.836573263892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45969.836573263892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45969.836573263892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45969.836573263892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45969.836573263892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45969.836573263892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45969.836573263892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45969.836573263892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45969.836573263892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45969.836573263892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45969.836573263892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45969.836573263892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45969.836573263892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45969.836573263892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45969.836573263892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45969.836573263892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45969.836573263892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45969.836573263892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45969.836573263892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45969.836573263892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45969.836573263892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45969.836573263892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45969.836573263892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45969.836573263892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45969.836573263892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45969.836573263892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45969.836573263892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45969.836573263892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45969.836573263892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45969.836573263892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45969.836573263892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45969.836573263892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45969.836573263892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45969.836573263892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45969.836573263892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45969.836573263892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45969.836573263892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45969.836573263892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45969.836573263892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45969.836573263892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45969.836573263892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45969.836573263892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45969.836573263892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45969.836573263892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45969.836573263892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45969.836573263892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45969.836573263892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45969.836573263892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45969.836573263892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45969.836573263892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45969.836573263892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45969.836573263892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45969.836573263892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45969.836573263892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45969.836573263892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45969.836573263892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45969.836573263892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45969.836573263892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45969.836573263892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45969.836573263892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45969.836573263892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45969.836573263892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45969.836573263892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45969.836573263892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45969.836573263892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45969.836573263892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45969.836573263892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45969.836573263892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45969.836573263892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45969.836573263892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45969.836573263892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45969.836573263892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45969.836573263892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45969.836573263892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45969.836573263892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45969.836573263892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45969.836573263892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45969.836573263892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45969.836573263892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45969.836573263892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45969.836573263892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45969.836573263892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45969.836573263892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45969.836573263892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45969.836573263892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45969.836573263892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45969.836573263892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45969.836573263892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45969.836573263892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45969.836573263892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45969.836573263892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45969.836573263892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45969.836573263892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45969.836573263892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45969.836573263892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45969.836573263892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45969.836573263892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45969.836573263892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45969.836573263892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45969.836573263892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45969.836573263892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45969.836573263892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45969.836573263892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45969.836573263892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45969.836573263892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45969.836573263892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45969.836573263892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45969.836573263892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45969.836573263892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45969.836573263892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45969.836573263892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45969.836573263892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45969.836573263892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45969.836573263892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45969.836573263892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45969.836573263892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45969.836573263892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45969.836573263892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45969.836573263892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45969.836573263892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45969.836573263892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45969.836573263892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45969.836573263892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45969.836573263892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45969.836573263892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45969.836573263892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45969.836573263892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45969.836573263892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45969.836573263892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45969.836573263892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45969.836573263892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45969.836573263892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45969.836573263892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45969.836573263892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45969.836573263892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45969.836573263892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45969.836573263892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45969.836573263892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45969.836573263892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45969.836573263892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45969.836573263892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45969.836573263892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45969.836573263892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45969.836573263892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45969.836573263892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45969.836573263892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45969.836573263892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45969.836573263892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45969.836573263892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45969.836573263892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45969.836573263892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45969.836573263892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45969.836573263892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45969.836573263892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45969.836573263892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45969.836573263892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45969.836573263892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45969.836573263892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45969.836573263892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45969.836573263892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45969.836573263892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45969.836573263892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45969.836573263892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45969.836573263892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45969.836573263892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45969.836573263892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45969.836573263892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45969.836573263892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45969.836573263892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45969.836573263892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45969.836573263892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45969.836573263892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45969.836573263892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45969.836573263892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45969.836573263892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45969.836573263892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45969.836573263892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45969.836573263892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45969.836573263892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45969.836573263892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45969.836573263892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45969.836573263892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45969.836573263892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45969.836573263892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45969.836573263892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45969.836573263892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45969.836573263892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45969.836573263892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45969.836573263892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45969.836573263892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45969.836573263892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45969.836573263892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45969.836573263892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45969.836573263892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45969.836573263892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45969.836573263892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45969.836573263892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45969.836573263892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45969.836573263892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45969.836573263892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45969.836573263892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45969.836573263892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45969.836573263892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45969.836573263892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45969.836573263892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45969.836573263892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45969.836573263892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45969.836573263892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45969.836573263892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45969.836573263892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45969.836573263892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45969.836573263892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45969.836573263892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45969.836573263892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45969.836573263892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45969.836573263892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45969.836573263892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45969.836573263892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45969.836573263892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45969.836573263892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45969.836573263892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45969.836573263892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45969.836573263892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45969.836573263892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45969.836573263892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45969.836573263892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45969.836573263892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45969.836573263892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45969.836573263892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45969.836573263892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45969.836573263892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45969.836573263892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45969.836573263892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45969.836573263892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45969.836573263892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45969.836573263892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45969.836573263892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45969.836573263892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45969.836573263892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45969.836573263892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45969.836573263892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45969.836573263892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45969.836573263892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45969.836573263892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45969.836573263892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45969.836573263892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45969.836573263892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45969.836573263892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45969.836573263892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45969.836573263892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45969.836573263892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45969.836573263892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45969.836573263892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45969.836573263892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45969.836573263892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45969.836573263892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45969.836573263892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45969.836573263892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45969.836573263892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45969.836573263892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45969.836573263892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45969.836573263892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45969.836573263892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45969.836573263892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45969.836573263892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45969.836573263892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45969.836573263892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45969.836573263892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45969.836573263892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45969.836573263892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45969.836573263892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45969.836573263892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45969.836573263892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45969.836573263892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45969.836573263892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45969.836573263892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45969.836573263892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45969.836573263892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45969.836573263892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45969.836573263892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45969.836573263892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45969.836573263892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45969.836573263892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45969.836573263892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45969.836573263892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45969.836573263892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45969.836573263892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45969.836573263892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45969.836573263892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45969.836573263892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45969.836573263892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45969.836573263892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45969.836573263892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45969.836573263892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45969.836573263892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45969.836573263892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45969.836573263892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45969.836573263892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45969.836573263892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45969.836573263892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45969.836573263892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45969.836573263892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45969.836573263892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45969.836573263892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45969.836573263892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45969.836573263892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45969.836573263892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45969.836573263892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45969.836573263892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45969.836573263892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45969.836573263892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45969.836573263892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45969.836573263892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45969.836573263892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45969.836573263892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45969.836573263892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45969.836573263892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45969.836573263892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45969.836573263892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45969.836573263892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45969.836573263892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45969.836573263892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45969.836573263892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45969.836573263892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45969.836573263892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45969.836573263892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45969.836573263892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45969.836573263892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45969.836573263892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45969.836573263892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45969.836573263892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45969.836573263892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45969.836573263892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45969.836573263892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45969.836573263892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45969.836573263892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45969.836573263892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45969.836573263892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45969.836573263892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45969.836573263892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45969.836573263892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45969.836573263892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45969.836573263892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45969.836573263892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45969.836573263892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45969.836573263892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45969.836573263892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45969.836573263892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45969.836573263892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45969.836573263892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45969.836573263892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45969.836573263892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45969.836573263892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45969.836573263892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45969.836573263892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45969.836573263892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45969.836573263892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45969.836573263892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45969.836573263892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45969.836573263892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45969.836573263892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45969.836573263892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45969.836573263892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45969.836573263892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45969.836573263892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45969.836573263892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45969.836573263892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45969.836573263892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45969.836573263892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45969.836573263892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45969.836573263892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45969.836573263892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45969.836573263892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45969.836573263892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45969.836573263892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45969.836573263892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45969.836573263892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45969.836573263892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45969.836573263892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45969.836573263892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45969.836573263892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45969.836573263892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45969.836573263892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45969.836573263892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45969.836573263892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45969.836573263892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45969.836573263892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45969.836573263892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45969.836573263892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45969.836573263892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45969.836573263892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45969.836573263892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45969.836573263892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45969.836573263892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45969.836573263892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45969.836573263892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45969.836573263892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45969.836573263892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45969.836573263892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45969.836573263892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45969.836573263892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45969.836573263892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45969.836573263892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45969.836573263892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45969.836573263892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45969.836573263892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45969.836573263892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45969.836573263892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45969.836573263892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45969.836573263892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45969.836573263892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45969.836573263892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45969.836573263892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45969.836573263892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45969.836573263892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45969.836573263892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45969.836573263892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45969.836573263892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45969.836573263892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45969.836573263892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45969.836573263892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45969.836573263892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45969.836573263892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45969.836573263892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45969.836573263892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45969.836573263892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45969.836573263892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45969.836573263892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45969.836573263892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45969.836573263892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45969.836573263892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45969.836573263892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45969.836573263892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45969.836573263892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45969.836573263892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45969.836573263892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45969.836573263892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45969.836573263892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45969.836573263892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45969.836573263892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45969.836573263892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45969.836573263892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45969.836573263892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45969.836573263892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45969.836573263892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45969.836573263892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45969.836573263892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45969.836573263892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45969.836573263892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45969.836573263892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45969.836573263892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45969.836573263892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45969.836573263892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45969.836573263892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45969.836573263892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45969.836573263892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45969.836573263892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45969.836573263892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45969.836573263892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45969.836573263892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45969.836573263892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45969.836573263892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45969.836573263892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45969.836573263892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45969.836573263892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45969.836573263892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45969.836573263892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45969.836573263892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45969.836573263892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45969.836573263892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45969.836573263892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45969.836573263892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45969.836573263892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45969.836573263892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45969.836573263892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45969.836573263892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45969.836573263892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45969.836573263892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45969.836573263892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45969.836573263892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45969.836573263892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45969.836573263892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45969.836573263892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45969.836573263892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45969.836573263892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45969.836573263892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45969.836573263892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45969.836573263892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45969.836573263892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45969.836573263892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45969.836573263892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45969.836573263892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45969.836573263892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45969.836573263892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45969.836573263892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45969.836573263892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45969.836573263892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45969.836573263892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45969.836573263892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45969.836573263892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45969.836573263892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45969.836573263892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45969.836573263892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45969.836573263892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45969.836573263892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45969.836573263892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45969.836573263892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45969.836573263892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45969.836573263892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45969.836573263892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45969.836573263892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45969.836573263892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45969.836573263892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45969.836573263892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45969.836573263892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45969.836573263892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45969.836573263892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45969.836573263892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45969.836573263892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45969.836573263892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45969.836573263892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45969.836573263892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45969.836573263892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45969.836573263892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45969.836573263892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45969.836573263892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45969.836573263892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45969.836573263892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45969.836573263892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45969.836573263892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45969.836573263892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45969.836573263892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45969.836573263892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45969.836573263892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45969.836573263892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45969.836573263892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45969.836573263892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45969.836573263892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45969.836573263892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45969.836573263892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45969.836573263892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45969.836573263892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45969.836573263892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45969.836573263892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45969.836573263892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45969.836573263892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45969.836573263892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45969.836573263892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45969.836573263892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45969.836573263892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45969.836573263892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45969.836573263892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45969.836573263892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45969.836573263892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45969.836573263892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45969.836573263892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45969.836573263892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45969.836573263892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45969.836573263892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45969.836573263892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45969.836573263892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45969.836573263892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45969.836573263892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45969.836573263892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45969.836573263892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45969.836573263892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45969.836573263892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45969.836573263892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45969.836573263892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45969.836573263892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45969.836573263892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45969.836573263892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45969.836573263892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45969.836573263892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45969.836573263892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45969.836573263892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45969.836573263892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45969.836573263892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45969.836573263892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45969.836573263892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45969.836573263892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45969.836573263892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45969.836573263892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45969.836573263892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45969.836573263892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45969.836573263892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45969.836573263892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45969.836573263892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45969.836573263892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45969.836573263892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45969.836573263892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45969.836573263892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45969.836573263892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45969.836573263892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45969.836573263892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45969.836573263892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45969.836573263892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45969.836573263892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45969.836573263892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45969.836573263892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45969.836573263892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45969.836573263892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45969.836573263892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45969.836573263892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45969.836573263892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45969.836573263892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45969.836573263892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45969.836573263892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45969.836573263892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45969.836573263892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45969.836573263892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45969.836573263892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45969.836573263892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45969.836573263892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45969.836573263892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45969.836573263892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45969.836573263892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45969.836573263892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45969.836573263892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45969.836573263892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45969.836573263892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45969.836573263892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45969.836573263892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45969.836573263892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45969.836573263892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45969.836573263892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45969.836573263892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45969.836573263892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45969.836573263892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45969.836573263892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45969.836573263892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45969.836573263892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45969.836573263892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45969.836573263892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45969.836573263892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45969.836573263892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45969.836573263892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45969.836573263892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45969.836573263892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45969.836573263892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45969.836573263892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45969.836573263892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45969.836573263892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45969.836573263892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45969.836573263892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45969.836573263892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45969.836573263892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45969.836573263892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45969.836573263892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45969.836573263892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45969.836573263892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45969.836573263892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45969.836573263892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45969.836573263892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45969.836573263892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45969.836573263892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45969.836573263892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45969.836573263892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45969.836573263892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45969.836573263892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45969.836573263892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45969.836573263892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45969.836573263892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45969.836573263892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45969.836573263892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45969.836573263892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45969.836573263892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45969.836573263892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45969.836573263892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45969.836573263892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45969.836573263892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45969.836573263892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45969.836573263892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45969.836573263892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45969.836573263892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45969.836573263892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45969.836573263892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45969.836573263892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45969.836573263892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45969.836573263892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45969.836573263892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45969.836573263892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45969.836573263892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45969.836573263892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45969.836573263892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45969.836573263892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45969.836573263892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45969.836573263892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45969.836573263892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45969.836573263892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45969.836573263892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45969.836573263892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45969.836573263892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45969.836573263892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45969.836573263892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45969.836573263892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45969.836573263892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45969.836573263892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45969.836573263892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45969.836573263892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45969.836573263892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45969.836573263892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45969.836573263892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45969.836573263892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45969.836573263892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45969.836573263892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45969.836573263892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45969.836573263892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45969.836573263892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45969.836573263892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45969.836573263892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45969.836573263892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45969.836573263892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45969.836573263892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45969.836573263892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45969.836573263892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45969.836573263892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45969.836573263892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45969.836573263892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45969.836573263892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45969.836573263892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45969.836573263892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45969.836573263892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45969.836573263892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45969.836573263892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45969.836573263892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45969.836573263892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45969.836573263892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45969.836573263892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45969.836573263892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45969.836573263892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45969.836573263892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45969.836573263892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45969.836573263892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45969.836573263892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45969.836573263892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45969.836573263892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45969.836573263892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45969.836573263892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45969.836573263892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45969.836573263892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45969.836573263892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45969.836573263892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45969.836573263892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45969.836573263892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45969.836573263892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45969.836573263892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45969.836573263892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45969.836573263892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45969.836573263892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45969.836573263892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45969.836573263892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45969.836573263892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45969.836573263892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45969.836573263892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45969.836573263892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45969.836573263892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45969.836573263892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45969.836573263892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45969.836573263892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45969.836573263892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45969.836573263892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45969.836573263892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45969.836573263892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45969.836573263892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45969.836573263892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45969.836573263892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45969.836573263892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45969.836573263892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45969.836573263892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45969.836573263892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45969.836573263892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45969.836573263892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45969.836573263892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45969.836573263892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45969.836573263892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45969.836573263892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45969.836573263892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45969.836573263892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45969.836573263892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45969.836573263892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45969.836573263892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45969.836573263892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45969.836573263892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45969.836573263892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45969.836573263892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45969.836573263892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45969.836573263892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45969.836573263892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45969.836573263892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45969.836573263892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45969.836573263892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45969.836573263892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45969.836573263892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45969.836573263892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45969.836573263892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45969.836573263892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45969.836573263892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45969.836573263892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45969.836573263892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45969.836573263892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45969.836573263892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45969.836573263892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45969.836573263892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45969.836573263892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45969.836573263892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45969.836573263892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45969.836573263892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45969.836573263892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45969.836573263892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45969.836573263892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45969.836573263892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45969.836573263892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45969.836573263892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45969.836573263892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45969.836573263892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45969.836573263892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45969.836573263892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45969.836573263892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45969.836573263892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45969.836573263892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45969.836573263892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45969.836573263892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45969.836573263892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45969.836573263892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45969.836573263892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45969.836573263892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45969.836573263892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45969.836573263892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45969.836573263892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45969.836573263892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45969.836573263892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45969.836573263892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45969.836573263892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45969.836573263892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45969.836573263892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45969.836573263892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45969.836573263892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45969.836573263892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45969.836573263892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45969.836573263892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45969.836573263892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45969.836573263892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45969.836573263892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45969.836573263892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45969.836573263892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45969.836573263892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45969.836573263892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45969.836573263892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45969.836573263892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45969.836573263892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45969.836573263892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45969.836573263892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45969.836573263892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45969.836573263892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45969.836573263892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45969.836573263892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45969.836573263892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45969.836573263892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45969.836573263892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45969.836573263892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45969.836573263892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45969.836573263892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45969.836573263892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45969.836573263892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45969.836573263892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45969.836573263892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45969.836573263892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45969.836573263892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45969.836573263892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45969.836573263892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45969.836573263892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45969.836573263892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45969.836573263892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45969.836573263892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45969.836573263892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45969.836573263892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45969.836573263892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45969.836573263892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45969.836573263892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45969.836573263892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45969.836573263892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45969.836573263892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45969.836573263892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45969.836573263892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45969.836573263892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45969.836573263892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45969.836573263892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45969.836573263892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45969.836573263892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45969.836573263892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45969.836573263892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45969.836573263892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45969.836573263892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45969.836573263892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45969.836573263892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45969.836573263892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45969.836573263892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45969.836573263892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45969.836573263892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45969.836573263892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45969.836573263892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45969.836573263892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45969.836573263892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45969.836573263892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45969.836573263892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45969.836573263892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45969.836573263892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45969.836573263892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45969.836573263892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45969.836573263892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45969.836573263892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45969.836573263892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45969.836573263892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45969.836573263892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45969.836573263892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45969.836573263892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45969.836573263892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45969.836573263892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45969.836573263892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45969.836573263892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45969.836573263892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45969.836573263892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45969.836573263892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45969.836573263892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45969.836573263892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45969.836573263892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45969.836573263892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45969.836573263892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45969.836573263892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45969.836573263892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45969.836573263892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45969.836573263892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45969.836573263892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45969.836573263892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45969.836573263892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45969.836573263892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45969.836573263892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45969.836573263892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45969.836573263892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45969.836573263892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45969.836573263892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45969.836573263892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45969.836573263892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45969.836573263892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45969.836573263892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45969.836573263892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45969.836573263892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45969.836573263892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45969.836573263892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45969.836573263892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45969.836573263892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45969.836573263892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45969.836573263892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45969.836573263892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45969.836573263892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45969.836573263892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45969.836573263892</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15" ca="1" si="0">IFERROR(NOW()-F2,"")</f>
        <v>266.35585567129601</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2</v>
      </c>
      <c r="D3" s="92" t="s">
        <v>30705</v>
      </c>
      <c r="E3" s="95" t="s">
        <v>39021</v>
      </c>
      <c r="F3" s="96">
        <v>45969.787106481483</v>
      </c>
      <c r="G3" s="136">
        <f t="shared" ca="1" si="0"/>
        <v>4.9466782409581356E-2</v>
      </c>
      <c r="H3" s="96">
        <v>45969.778773148151</v>
      </c>
      <c r="I3" s="135" t="str">
        <f>IFERROR(VLOOKUP(D3,DB!A:F,6,0),"")</f>
        <v>SCECO</v>
      </c>
      <c r="J3" s="135" t="str">
        <f>IFERROR(VLOOKUP(D3,DB!A:G,7,0),"")</f>
        <v>Dead+In progress</v>
      </c>
      <c r="K3" s="98" t="s">
        <v>39113</v>
      </c>
      <c r="L3" s="92" t="str">
        <f>IFERROR(VLOOKUP(D3,DB!A:I,9,0),"")</f>
        <v>Latis</v>
      </c>
    </row>
    <row r="4" spans="1:16" ht="15" customHeight="1">
      <c r="A4" s="135"/>
      <c r="B4" s="135" t="str">
        <f>IFERROR(VLOOKUP(D4,DB!A:K,11,0),"")</f>
        <v/>
      </c>
      <c r="C4" s="94"/>
      <c r="D4" s="92"/>
      <c r="E4" s="95"/>
      <c r="F4" s="96"/>
      <c r="G4" s="136">
        <f t="shared" ca="1" si="0"/>
        <v>45969.836573263892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45969.836573263892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45969.836573263892</v>
      </c>
      <c r="H6" s="96"/>
      <c r="I6" s="135" t="str">
        <f>IFERROR(VLOOKUP(D6,DB!A:F,6,0),"")</f>
        <v/>
      </c>
      <c r="J6" s="135" t="str">
        <f>IFERROR(VLOOKUP(D6,DB!A:G,7,0),"")</f>
        <v/>
      </c>
      <c r="K6" s="98"/>
      <c r="L6" s="92" t="str">
        <f>IFERROR(VLOOKUP(D6,DB!A:I,9,0),"")</f>
        <v/>
      </c>
    </row>
    <row r="7" spans="1:16" ht="15" customHeight="1">
      <c r="A7" s="135"/>
      <c r="B7" s="135" t="str">
        <f>IFERROR(VLOOKUP(D7,DB!A:K,11,0),"")</f>
        <v>R4</v>
      </c>
      <c r="C7" s="94"/>
      <c r="D7" s="92" t="s">
        <v>39114</v>
      </c>
      <c r="E7" s="95"/>
      <c r="F7" s="96"/>
      <c r="G7" s="136">
        <f t="shared" ca="1" si="0"/>
        <v>45969.836573263892</v>
      </c>
      <c r="H7" s="96"/>
      <c r="I7" s="135" t="str">
        <f>IFERROR(VLOOKUP(D7,DB!A:F,6,0),"")</f>
        <v>SCECO</v>
      </c>
      <c r="J7" s="135" t="str">
        <f>IFERROR(VLOOKUP(D7,DB!A:G,7,0),"")</f>
        <v>Vandalized</v>
      </c>
      <c r="K7" s="98"/>
      <c r="L7" s="92" t="str">
        <f>IFERROR(VLOOKUP(D7,DB!A:I,9,0),"")</f>
        <v>Latis</v>
      </c>
    </row>
    <row r="8" spans="1:16" ht="15" customHeight="1">
      <c r="A8" s="135"/>
      <c r="B8" s="135" t="str">
        <f>IFERROR(VLOOKUP(D8,DB!A:K,11,0),"")</f>
        <v/>
      </c>
      <c r="C8" s="94"/>
      <c r="D8" s="92"/>
      <c r="E8" s="95"/>
      <c r="F8" s="96"/>
      <c r="G8" s="136">
        <f t="shared" ca="1" si="0"/>
        <v>45969.836573263892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45969.836573263892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45969.836573263892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45969.836573263892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45969.836573263892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45969.836573263892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45969.836573263892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45969.836573263892</v>
      </c>
      <c r="H15" s="96"/>
      <c r="I15"/>
      <c r="J15" s="135" t="str">
        <f>IFERROR(VLOOKUP(D15,DB!A:G,7,0),"")</f>
        <v/>
      </c>
      <c r="K15" s="98"/>
      <c r="L15" s="92" t="str">
        <f>IFERROR(VLOOKUP(D15,DB!A:I,9,0),"")</f>
        <v/>
      </c>
    </row>
    <row r="16" spans="1:16" ht="15" customHeight="1">
      <c r="A16" s="135"/>
      <c r="B16" s="135" t="str">
        <f>IFERROR(VLOOKUP(D16,DB!A:K,11,0),"")</f>
        <v/>
      </c>
      <c r="C16" s="94"/>
      <c r="D16" s="92"/>
      <c r="E16" s="95"/>
      <c r="F16" s="96"/>
      <c r="G16" s="136">
        <f t="shared" ref="G16:G47" ca="1" si="1">IFERROR(NOW()-F16,"")</f>
        <v>45969.836573263892</v>
      </c>
      <c r="H16" s="96"/>
      <c r="I16" s="135" t="str">
        <f>IFERROR(VLOOKUP(D16,DB!A:F,6,0),"")</f>
        <v/>
      </c>
      <c r="J16" s="135" t="str">
        <f>IFERROR(VLOOKUP(D16,DB!A:G,7,0),"")</f>
        <v/>
      </c>
      <c r="K16" s="98"/>
      <c r="L16" s="92" t="str">
        <f>IFERROR(VLOOKUP(D16,DB!A:I,9,0),"")</f>
        <v/>
      </c>
    </row>
    <row r="17" spans="1:12" ht="15" customHeight="1">
      <c r="A17" s="135"/>
      <c r="B17" s="135"/>
      <c r="C17" s="94"/>
      <c r="D17" s="92"/>
      <c r="E17" s="95"/>
      <c r="F17" s="96"/>
      <c r="G17" s="136"/>
      <c r="H17" s="96"/>
      <c r="I17" s="135"/>
      <c r="J17" s="135"/>
      <c r="K17" s="98"/>
      <c r="L17" s="92"/>
    </row>
    <row r="18" spans="1:12" ht="15" customHeight="1">
      <c r="A18" s="135"/>
      <c r="B18" s="135"/>
      <c r="C18" s="94"/>
      <c r="D18" s="92"/>
      <c r="E18" s="95"/>
      <c r="F18" s="96"/>
      <c r="G18" s="136"/>
      <c r="H18" s="96"/>
      <c r="I18" s="135"/>
      <c r="J18" s="135"/>
      <c r="K18" s="98"/>
      <c r="L18" s="92"/>
    </row>
    <row r="19" spans="1:12" ht="15" customHeight="1">
      <c r="A19" s="135"/>
      <c r="B19" s="135" t="str">
        <f>IFERROR(VLOOKUP(D19,DB!A:K,11,0),"")</f>
        <v/>
      </c>
      <c r="C19" s="94"/>
      <c r="D19" s="92"/>
      <c r="E19" s="95"/>
      <c r="F19" s="96"/>
      <c r="G19" s="136">
        <f t="shared" ca="1" si="1"/>
        <v>45969.836573263892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45969.836573263892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45969.836573263892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45969.836573263892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45969.836573263892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45969.836573263892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45969.836573263892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45969.836573263892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45969.836573263892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45969.836573263892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45969.836573263892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45969.836573263892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45969.836573263892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45969.836573263892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45969.836573263892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45969.836573263892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45969.836573263892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45969.836573263892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45969.836573263892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45969.836573263892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45969.836573263892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45969.836573263892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45969.836573263892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45969.836573263892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45969.836573263892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45969.836573263892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45969.836573263892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45969.836573263892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45969.836573263892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ref="G48:G79" ca="1" si="2">IFERROR(NOW()-F48,"")</f>
        <v>45969.836573263892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45969.836573263892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45969.836573263892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45969.836573263892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45969.836573263892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45969.836573263892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45969.836573263892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45969.836573263892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45969.836573263892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45969.836573263892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45969.836573263892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45969.836573263892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45969.836573263892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45969.836573263892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45969.836573263892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45969.836573263892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45969.836573263892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45969.836573263892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45969.836573263892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45969.836573263892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45969.836573263892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45969.836573263892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45969.836573263892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45969.836573263892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45969.836573263892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45969.836573263892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45969.836573263892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45969.836573263892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45969.836573263892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45969.836573263892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45969.836573263892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45969.836573263892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ref="G80:G111" ca="1" si="3">IFERROR(NOW()-F80,"")</f>
        <v>45969.836573263892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45969.836573263892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45969.836573263892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45969.836573263892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45969.836573263892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45969.836573263892</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45969.836573263892</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78.004513078703894</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43.647695949075569</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56" ca="1" si="1">IFERROR(NOW()-F4,"")</f>
        <v>21.175462152779801</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45969.836573263892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45969.836573263892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45969.836573263892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45969.836573263892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45969.836573263892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45969.836573263892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45969.836573263892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45969.836573263892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45969.836573263892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45969.836573263892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45969.836573263892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45969.836573263892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45969.836573263892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45969.836573263892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45969.836573263892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45969.836573263892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45969.836573263892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45969.836573263892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45969.836573263892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45969.836573263892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45969.836573263892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45969.836573263892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45969.836573263892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45969.836573263892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45969.836573263892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45969.836573263892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45969.836573263892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45969.836573263892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45969.836573263892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45969.836573263892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45969.836573263892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45969.836573263892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45969.836573263892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45969.836573263892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45969.836573263892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45969.836573263892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45969.836573263892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45969.836573263892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45969.836573263892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45969.836573263892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45969.836573263892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45969.836573263892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45969.836573263892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45969.836573263892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45969.836573263892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45969.836573263892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45969.836573263892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45969.836573263892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45969.836573263892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45969.836573263892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45969.836573263892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45969.836573263892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45969.836573263892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45969.836573263892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45969.836573263892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45969.836573263892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45969.836573263892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45969.836573263892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45969.836573263892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45969.836573263892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45969.836573263892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45969.836573263892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45969.836573263892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45969.836573263892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45969.836573263892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45969.836573263892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45969.836573263892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45969.836573263892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45969.836573263892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45969.836573263892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45969.836573263892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45969.836573263892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45969.836573263892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45969.836573263892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45969.836573263892</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45969.836573263892</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45969.836573263892</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45969.836573263892</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45969.836573263892</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45969.836573263892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45969.836573263892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45969.836573263892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45969.836573263892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45969.836573263892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45969.836573263892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45969.836573263892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45969.836573263892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45969.836573263892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45969.836573263892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45969.836573263892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45969.836573263892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45969.836573263892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45969.836573263892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45969.836573263892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45969.836573263892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45969.836573263892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45969.836573263892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45969.836573263892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45969.836573263892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45969.836573263892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45969.836573263892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45969.836573263892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45969.836573263892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45969.836573263892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45969.836573263892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45969.836573263892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45969.836573263892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45969.836573263892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45969.836573263892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45969.836573263892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45969.836573263892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45969.836573263892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45969.836573263892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45969.836573263892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45969.836573263892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45969.836573263892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45969.836573263892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45969.836573263892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45969.836573263892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45969.836573263892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45969.836573263892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45969.836573263892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45969.836573263892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45969.836573263892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45969.836573263892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45969.836573263892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45969.836573263892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45969.836573263892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45969.836573263892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45969.836573263892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45969.836573263892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45969.836573263892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45969.836573263892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45969.836573263892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45969.836573263892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45969.836573263892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45969.836573263892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45969.836573263892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45969.836573263892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45969.836573263892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45969.836573263892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45969.836573263892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45969.836573263892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45969.836573263892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45969.836573263892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45969.836573263892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45969.836573263892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45969.836573263892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45969.836573263892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45969.836573263892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45969.836573263892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45969.836573263892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45969.836573263892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45969.836573263892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45969.836573263892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45969.836573263892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45969.836573263892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45969.836573263892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45969.836573263892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45969.836573263892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45969.836573263892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45969.836573263892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45969.836573263892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45969.836573263892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45969.836573263892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45969.836573263892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45969.836573263892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45969.836573263892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45969.836573263892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45969.836573263892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45969.836573263892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45969.836573263892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45969.836573263892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45969.836573263892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45969.836573263892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45969.836573263892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45969.836573263892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45969.836573263892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45969.836573263892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45969.836573263892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45969.836573263892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45969.836573263892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45969.836573263892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45969.836573263892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45969.836573263892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45969.836573263892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45969.836573263892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45969.836573263892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45969.836573263892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45969.836573263892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45969.836573263892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45969.836573263892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45969.836573263892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45969.836573263892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45969.836573263892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45969.836573263892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45969.836573263892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45969.836573263892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45969.836573263892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45969.836573263892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45969.836573263892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45969.836573263892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45969.836573263892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45969.836573263892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45969.836573263892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45969.836573263892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45969.836573263892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45969.836573263892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45969.836573263892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45969.836573263892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45969.836573263892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45969.836573263892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45969.836573263892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45969.836573263892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45969.836573263892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45969.836573263892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45969.836573263892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45969.836573263892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45969.836573263892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45969.836573263892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45969.836573263892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45969.836573263892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45969.836573263892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45969.836573263892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45969.836573263892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45969.836573263892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45969.836573263892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45969.836573263892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45969.836573263892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45969.836573263892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45969.836573263892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45969.836573263892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45969.836573263892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45969.836573263892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45969.836573263892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45969.836573263892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45969.836573263892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45969.836573263892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45969.836573263892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45969.836573263892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45969.836573263892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45969.836573263892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45969.836573263892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45969.836573263892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45969.836573263892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45969.836573263892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45969.836573263892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45969.836573263892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45969.836573263892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45969.836573263892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45969.836573263892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45969.836573263892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45969.836573263892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45969.836573263892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45969.836573263892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45969.836573263892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45969.836573263892</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45969.836573263892</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45969.836573263892</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45969.836573263892</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45969.836573263892</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45969.836573263892</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7"/>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39123</v>
      </c>
      <c r="B2" s="142" t="str">
        <f>IFERROR(VLOOKUP(D2,DB!A:K,11,0),"")</f>
        <v>R6</v>
      </c>
      <c r="C2" s="143">
        <v>1</v>
      </c>
      <c r="D2" s="145" t="s">
        <v>28351</v>
      </c>
      <c r="E2" s="124" t="s">
        <v>39021</v>
      </c>
      <c r="F2" s="144">
        <v>45969.776898148149</v>
      </c>
      <c r="G2" s="105">
        <f t="shared" ref="G2:G5" ca="1" si="0">IFERROR(NOW()-F2,"-")</f>
        <v>5.9675115742720664E-2</v>
      </c>
      <c r="H2" s="144">
        <v>45969.772175925929</v>
      </c>
      <c r="I2" s="142" t="str">
        <f>IFERROR(VLOOKUP(D2,DB!A:F,6,0),"")</f>
        <v>SCECO</v>
      </c>
      <c r="J2" s="142" t="str">
        <f>IFERROR(VLOOKUP(D2,DB!A:G,7,0),"")</f>
        <v>Dead+No BB Design</v>
      </c>
      <c r="K2" s="146" t="s">
        <v>39124</v>
      </c>
      <c r="L2" s="147" t="str">
        <f>IFERROR(VLOOKUP(D2,DB!A:I,9,0),"")</f>
        <v>Latis</v>
      </c>
    </row>
    <row r="3" spans="1:16382" ht="31.5" customHeight="1">
      <c r="A3" s="141" t="s">
        <v>39125</v>
      </c>
      <c r="B3" s="142" t="str">
        <f>IFERROR(VLOOKUP(D3,DB!A:K,11,0),"")</f>
        <v>R6</v>
      </c>
      <c r="C3" s="143">
        <v>1</v>
      </c>
      <c r="D3" s="145" t="s">
        <v>36183</v>
      </c>
      <c r="E3" s="124" t="s">
        <v>39126</v>
      </c>
      <c r="F3" s="144">
        <v>45969.814745370371</v>
      </c>
      <c r="G3" s="105">
        <f t="shared" ca="1" si="0"/>
        <v>2.1827893520821817E-2</v>
      </c>
      <c r="H3" s="144">
        <v>45969.808819444443</v>
      </c>
      <c r="I3" s="142" t="str">
        <f>IFERROR(VLOOKUP(D3,DB!A:F,6,0),"")</f>
        <v>Generator-SG</v>
      </c>
      <c r="J3" s="142" t="str">
        <f>IFERROR(VLOOKUP(D3,DB!A:G,7,0),"")</f>
        <v>Good</v>
      </c>
      <c r="K3" s="146" t="s">
        <v>39127</v>
      </c>
      <c r="L3" s="147" t="str">
        <f>IFERROR(VLOOKUP(D3,DB!A:I,9,0),"")</f>
        <v>Latis</v>
      </c>
    </row>
    <row r="4" spans="1:16382" ht="31.5" customHeight="1">
      <c r="A4" s="141" t="s">
        <v>39128</v>
      </c>
      <c r="B4" s="142" t="str">
        <f>IFERROR(VLOOKUP(D4,DB!A:K,11,0),"")</f>
        <v>R6</v>
      </c>
      <c r="C4" s="143">
        <v>1</v>
      </c>
      <c r="D4" s="145" t="s">
        <v>31036</v>
      </c>
      <c r="E4" s="124" t="s">
        <v>39021</v>
      </c>
      <c r="F4" s="144">
        <v>45969.819953703707</v>
      </c>
      <c r="G4" s="105">
        <f t="shared" ca="1" si="0"/>
        <v>1.6619560185063165E-2</v>
      </c>
      <c r="H4" s="144">
        <v>45969.814305555556</v>
      </c>
      <c r="I4" s="142" t="str">
        <f>IFERROR(VLOOKUP(D4,DB!A:F,6,0),"")</f>
        <v>SCECO</v>
      </c>
      <c r="J4" s="142" t="str">
        <f>IFERROR(VLOOKUP(D4,DB!A:G,7,0),"")</f>
        <v>Vandalized</v>
      </c>
      <c r="K4" s="146" t="s">
        <v>39129</v>
      </c>
      <c r="L4" s="147" t="str">
        <f>IFERROR(VLOOKUP(D4,DB!A:I,9,0),"")</f>
        <v>Latis</v>
      </c>
    </row>
    <row r="5" spans="1:16382" ht="31.5" customHeight="1">
      <c r="A5" s="141"/>
      <c r="B5" s="142" t="str">
        <f>IFERROR(VLOOKUP(D5,DB!A:K,11,0),"")</f>
        <v/>
      </c>
      <c r="C5" s="143"/>
      <c r="D5" s="145"/>
      <c r="E5" s="124"/>
      <c r="F5" s="144"/>
      <c r="G5" s="105">
        <f t="shared" ca="1" si="0"/>
        <v>45969.836573263892</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ref="G6:G25" ca="1" si="1">IFERROR(NOW()-F6,"-")</f>
        <v>45969.836573263892</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1"/>
        <v>45969.836573263892</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45969.836573263892</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45969.836573263892</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45969.836573263892</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45969.836573263892</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45969.836573263892</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45969.836573263892</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45969.836573263892</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45969.836573263892</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45969.836573263892</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45969.836573263892</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45969.836573263892</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45969.836573263892</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45969.836573263892</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45969.836573263892</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45969.836573263892</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45969.836573263892</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45969.836573263892</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45969.836573263892</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ref="G26:G89" ca="1" si="2">IFERROR(NOW()-F26,"-")</f>
        <v>45969.836573263892</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2"/>
        <v>45969.836573263892</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45969.836573263892</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45969.836573263892</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45969.836573263892</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45969.836573263892</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45969.836573263892</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45969.836573263892</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45969.836573263892</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45969.836573263892</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45969.836573263892</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45969.836573263892</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45969.836573263892</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45969.836573263892</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45969.836573263892</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45969.836573263892</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45969.836573263892</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45969.836573263892</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45969.836573263892</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45969.836573263892</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45969.836573263892</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45969.836573263892</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45969.836573263892</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45969.836573263892</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45969.836573263892</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45969.836573263892</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45969.836573263892</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45969.836573263892</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45969.836573263892</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45969.836573263892</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45969.836573263892</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45969.836573263892</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45969.836573263892</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45969.836573263892</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45969.836573263892</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45969.836573263892</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45969.836573263892</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45969.836573263892</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45969.836573263892</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45969.836573263892</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45969.836573263892</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45969.836573263892</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45969.836573263892</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45969.836573263892</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45969.836573263892</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45969.836573263892</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45969.836573263892</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45969.836573263892</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45969.836573263892</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45969.836573263892</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45969.836573263892</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45969.836573263892</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45969.836573263892</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45969.836573263892</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45969.836573263892</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45969.836573263892</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45969.836573263892</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45969.836573263892</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45969.836573263892</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45969.836573263892</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45969.836573263892</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45969.836573263892</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45969.836573263892</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45969.836573263892</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ref="G90:G153" ca="1" si="3">IFERROR(NOW()-F90,"-")</f>
        <v>45969.836573263892</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3"/>
        <v>45969.836573263892</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45969.836573263892</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45969.836573263892</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45969.836573263892</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45969.836573263892</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45969.836573263892</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45969.836573263892</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45969.836573263892</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45969.836573263892</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45969.836573263892</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45969.836573263892</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45969.836573263892</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45969.836573263892</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45969.836573263892</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45969.836573263892</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45969.836573263892</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45969.836573263892</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45969.836573263892</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45969.836573263892</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45969.836573263892</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45969.836573263892</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45969.836573263892</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45969.836573263892</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45969.836573263892</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45969.836573263892</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45969.836573263892</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45969.836573263892</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45969.836573263892</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45969.836573263892</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45969.836573263892</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45969.836573263892</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45969.836573263892</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45969.836573263892</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45969.836573263892</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45969.836573263892</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45969.836573263892</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45969.836573263892</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45969.836573263892</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45969.836573263892</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45969.836573263892</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45969.836573263892</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45969.836573263892</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45969.836573263892</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45969.836573263892</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45969.836573263892</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45969.836573263892</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45969.836573263892</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45969.836573263892</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45969.836573263892</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45969.836573263892</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45969.836573263892</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45969.836573263892</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45969.836573263892</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45969.836573263892</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45969.836573263892</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45969.836573263892</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45969.836573263892</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45969.836573263892</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45969.836573263892</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45969.836573263892</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45969.836573263892</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45969.836573263892</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45969.836573263892</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ref="G154:G187" ca="1" si="4">IFERROR(NOW()-F154,"-")</f>
        <v>45969.836573263892</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4"/>
        <v>45969.836573263892</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45969.836573263892</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45969.836573263892</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45969.836573263892</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45969.836573263892</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45969.836573263892</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45969.836573263892</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45969.836573263892</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45969.836573263892</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45969.836573263892</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45969.836573263892</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45969.836573263892</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45969.836573263892</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45969.836573263892</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45969.836573263892</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45969.836573263892</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45969.836573263892</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45969.836573263892</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45969.836573263892</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45969.836573263892</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45969.836573263892</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45969.836573263892</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45969.836573263892</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45969.836573263892</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45969.836573263892</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45969.836573263892</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45969.836573263892</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45969.836573263892</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45969.836573263892</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45969.836573263892</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45969.836573263892</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45969.836573263892</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45969.836573263892</v>
      </c>
      <c r="H187" s="144"/>
      <c r="I187" s="142" t="str">
        <f>IFERROR(VLOOKUP(D187,DB!A:F,6,0),"")</f>
        <v/>
      </c>
      <c r="J187" s="142" t="str">
        <f>IFERROR(VLOOKUP(D187,DB!A:G,7,0),"")</f>
        <v/>
      </c>
      <c r="K187" s="146"/>
      <c r="L187" s="147" t="str">
        <f>IFERROR(VLOOKUP(D187,DB!A:I,9,0),"")</f>
        <v/>
      </c>
    </row>
  </sheetData>
  <dataValidations count="2">
    <dataValidation allowBlank="1" showInputMessage="1" showErrorMessage="1" sqref="E1" xr:uid="{9E1BC488-8814-4F8A-8DBE-742B3278AB71}"/>
    <dataValidation type="list" allowBlank="1" showInputMessage="1" showErrorMessage="1" sqref="E2:E1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2025-11-08T17:04:41Z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